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SUYEM\İnsan Kaynakları\Şablonlar\"/>
    </mc:Choice>
  </mc:AlternateContent>
  <bookViews>
    <workbookView xWindow="240" yWindow="120" windowWidth="14940" windowHeight="9225"/>
  </bookViews>
  <sheets>
    <sheet name="Intro" sheetId="8" r:id="rId1"/>
    <sheet name="Inputs" sheetId="1" r:id="rId2"/>
    <sheet name="Computations" sheetId="2" r:id="rId3"/>
    <sheet name="Results" sheetId="3" r:id="rId4"/>
    <sheet name="Formulas" sheetId="4" r:id="rId5"/>
    <sheet name="(Tables)" sheetId="5" state="hidden" r:id="rId6"/>
    <sheet name="Labels" sheetId="6" r:id="rId7"/>
    <sheet name="(Import)" sheetId="7" state="hidden" r:id="rId8"/>
  </sheets>
  <definedNames>
    <definedName name="_xlnm.Print_Titles" localSheetId="0">Intro!$1:$4</definedName>
  </definedNames>
  <calcPr calcId="152511"/>
</workbook>
</file>

<file path=xl/calcChain.xml><?xml version="1.0" encoding="utf-8"?>
<calcChain xmlns="http://schemas.openxmlformats.org/spreadsheetml/2006/main">
  <c r="A1" i="1" l="1"/>
  <c r="A2" i="1"/>
  <c r="A3" i="1"/>
  <c r="A4" i="1"/>
  <c r="A5" i="1"/>
  <c r="A7" i="1"/>
  <c r="A8" i="1"/>
  <c r="B9" i="1"/>
  <c r="C9" i="1"/>
  <c r="D9" i="1"/>
  <c r="E9" i="1"/>
  <c r="A10" i="1"/>
  <c r="B10" i="1"/>
  <c r="C10" i="1"/>
  <c r="A11" i="1"/>
  <c r="B11" i="1"/>
  <c r="C11" i="1"/>
  <c r="A12" i="1"/>
  <c r="B12" i="1"/>
  <c r="C12" i="1"/>
  <c r="A15" i="1"/>
  <c r="A16" i="1"/>
  <c r="B17" i="1"/>
  <c r="C17" i="1"/>
  <c r="A18" i="1"/>
  <c r="B18" i="1"/>
  <c r="A19" i="1"/>
  <c r="B19" i="1"/>
  <c r="A20" i="1"/>
  <c r="B20" i="1"/>
  <c r="A21" i="1"/>
  <c r="B21" i="1"/>
  <c r="C20" i="1" s="1"/>
  <c r="A24" i="1"/>
  <c r="A25" i="1"/>
  <c r="B26" i="1"/>
  <c r="C26" i="1"/>
  <c r="A27" i="1"/>
  <c r="A28" i="1"/>
  <c r="B28" i="1"/>
  <c r="C28" i="1"/>
  <c r="A29" i="1"/>
  <c r="B29" i="1"/>
  <c r="C29" i="1"/>
  <c r="A30" i="1"/>
  <c r="B30" i="1"/>
  <c r="C30" i="1"/>
  <c r="A31" i="1"/>
  <c r="A32" i="1"/>
  <c r="B32" i="1"/>
  <c r="C32" i="1"/>
  <c r="A33" i="1"/>
  <c r="B33" i="1"/>
  <c r="C33" i="1"/>
  <c r="A34" i="1"/>
  <c r="B34" i="1"/>
  <c r="C34" i="1"/>
  <c r="A35" i="1"/>
  <c r="A36" i="1"/>
  <c r="B36" i="1"/>
  <c r="C36" i="1"/>
  <c r="A37" i="1"/>
  <c r="B37" i="1"/>
  <c r="C37" i="1"/>
  <c r="A38" i="1"/>
  <c r="B38" i="1"/>
  <c r="C38" i="1"/>
  <c r="A39" i="1"/>
  <c r="A40" i="1"/>
  <c r="A42" i="1"/>
  <c r="A43" i="1"/>
  <c r="A44" i="1"/>
  <c r="B46" i="1"/>
  <c r="C46" i="1"/>
  <c r="D46" i="1"/>
  <c r="A47" i="1"/>
  <c r="A48" i="1"/>
  <c r="B48" i="1"/>
  <c r="C48" i="1"/>
  <c r="D48" i="1"/>
  <c r="D12" i="2" s="1"/>
  <c r="A49" i="1"/>
  <c r="B49" i="1"/>
  <c r="C49" i="1"/>
  <c r="D49" i="1"/>
  <c r="A50" i="1"/>
  <c r="B50" i="1"/>
  <c r="C50" i="1"/>
  <c r="D50" i="1"/>
  <c r="A51" i="1"/>
  <c r="A52" i="1"/>
  <c r="A1" i="2"/>
  <c r="A2" i="2"/>
  <c r="A3" i="2"/>
  <c r="B4" i="2"/>
  <c r="C4" i="2"/>
  <c r="D4" i="2"/>
  <c r="A5" i="2"/>
  <c r="A6" i="2"/>
  <c r="A7" i="2"/>
  <c r="A8" i="2"/>
  <c r="A9" i="2"/>
  <c r="A11" i="2"/>
  <c r="A12" i="2"/>
  <c r="B12" i="2"/>
  <c r="C12" i="2"/>
  <c r="A13" i="2"/>
  <c r="B13" i="2"/>
  <c r="C13" i="2"/>
  <c r="D13" i="2"/>
  <c r="A14" i="2"/>
  <c r="B14" i="2"/>
  <c r="C14" i="2"/>
  <c r="D14" i="2"/>
  <c r="A15" i="2"/>
  <c r="B15" i="2"/>
  <c r="B51" i="1" s="1"/>
  <c r="A1" i="3"/>
  <c r="A2" i="3"/>
  <c r="A3" i="3"/>
  <c r="B4" i="3"/>
  <c r="C4" i="3"/>
  <c r="D4" i="3"/>
  <c r="E4" i="3"/>
  <c r="F4" i="3"/>
  <c r="G4" i="3"/>
  <c r="A5" i="3"/>
  <c r="B5" i="3"/>
  <c r="C5" i="3"/>
  <c r="E5" i="3"/>
  <c r="G5" i="3"/>
  <c r="A6" i="3"/>
  <c r="B6" i="3"/>
  <c r="C6" i="3"/>
  <c r="E6" i="3"/>
  <c r="G6" i="3"/>
  <c r="A7" i="3"/>
  <c r="B7" i="3"/>
  <c r="C7" i="3"/>
  <c r="E7" i="3"/>
  <c r="G7" i="3"/>
  <c r="A1" i="4"/>
  <c r="A2" i="4"/>
  <c r="A3" i="4"/>
  <c r="B5" i="4"/>
  <c r="B7" i="4"/>
  <c r="B9" i="4"/>
  <c r="B11" i="4"/>
  <c r="B13" i="4"/>
  <c r="B15" i="4"/>
  <c r="B17" i="4"/>
  <c r="B19" i="4"/>
  <c r="B21" i="4"/>
  <c r="B23" i="4"/>
  <c r="B25" i="4"/>
  <c r="B27" i="4"/>
  <c r="B29" i="4"/>
  <c r="B31" i="4"/>
  <c r="B33" i="4"/>
  <c r="A1" i="5"/>
  <c r="A2" i="5"/>
  <c r="A3" i="5"/>
  <c r="A4" i="5"/>
  <c r="B5" i="5"/>
  <c r="C5" i="5"/>
  <c r="D5" i="5"/>
  <c r="A6" i="5"/>
  <c r="B6" i="5"/>
  <c r="C6" i="5"/>
  <c r="D6" i="5"/>
  <c r="A7" i="5"/>
  <c r="B7" i="5"/>
  <c r="C7" i="5"/>
  <c r="D7" i="5"/>
  <c r="A8" i="5"/>
  <c r="B8" i="5"/>
  <c r="C8" i="5"/>
  <c r="D8" i="5"/>
  <c r="A9" i="5"/>
  <c r="B9" i="5"/>
  <c r="C9" i="5"/>
  <c r="D9" i="5"/>
  <c r="A1" i="6"/>
  <c r="A2" i="6"/>
  <c r="A3" i="6"/>
  <c r="B1" i="7"/>
  <c r="D1" i="7"/>
  <c r="F1" i="7"/>
  <c r="H1" i="7"/>
  <c r="J1" i="7"/>
  <c r="L1" i="7"/>
  <c r="N1" i="7"/>
  <c r="P1" i="7"/>
  <c r="R1" i="7"/>
  <c r="T1" i="7"/>
  <c r="V1" i="7"/>
  <c r="X1" i="7"/>
  <c r="Z1" i="7"/>
  <c r="AB1" i="7"/>
  <c r="AD1" i="7"/>
  <c r="AF1" i="7"/>
  <c r="AH1" i="7"/>
  <c r="AJ1" i="7"/>
  <c r="AL1" i="7"/>
  <c r="AN1" i="7"/>
  <c r="AP1" i="7"/>
  <c r="AR1" i="7"/>
  <c r="AT1" i="7"/>
  <c r="AV1" i="7"/>
  <c r="AX1" i="7"/>
  <c r="AZ1" i="7"/>
  <c r="BB1" i="7"/>
  <c r="BD1" i="7"/>
  <c r="BF1" i="7"/>
  <c r="BH1" i="7"/>
  <c r="BJ1" i="7"/>
  <c r="BL1" i="7"/>
  <c r="B2" i="7"/>
  <c r="D2" i="7"/>
  <c r="F2" i="7"/>
  <c r="H2" i="7"/>
  <c r="J2" i="7"/>
  <c r="L2" i="7"/>
  <c r="N2" i="7"/>
  <c r="P2" i="7"/>
  <c r="R2" i="7"/>
  <c r="T2" i="7"/>
  <c r="V2" i="7"/>
  <c r="X2" i="7"/>
  <c r="Z2" i="7"/>
  <c r="AB2" i="7"/>
  <c r="B3" i="7"/>
  <c r="D3" i="7"/>
  <c r="F3" i="7"/>
  <c r="H3" i="7"/>
  <c r="J3" i="7"/>
  <c r="L3" i="7"/>
  <c r="N3" i="7"/>
  <c r="B4" i="7"/>
  <c r="D4" i="7"/>
  <c r="F4" i="7"/>
  <c r="H4" i="7"/>
  <c r="J4" i="7"/>
  <c r="L4" i="7"/>
  <c r="N4" i="7"/>
  <c r="P4" i="7"/>
  <c r="R4" i="7"/>
  <c r="T4" i="7"/>
  <c r="V4" i="7"/>
  <c r="X4" i="7"/>
  <c r="Z4" i="7"/>
  <c r="AB4" i="7"/>
  <c r="AD4" i="7"/>
  <c r="AF4" i="7"/>
  <c r="AH4" i="7"/>
  <c r="AJ4" i="7"/>
  <c r="AL4" i="7"/>
  <c r="AN4" i="7"/>
  <c r="AP4" i="7"/>
  <c r="AR4" i="7"/>
  <c r="AT4" i="7"/>
  <c r="AV4" i="7"/>
  <c r="AX4" i="7"/>
  <c r="AZ4" i="7"/>
  <c r="BB4" i="7"/>
  <c r="BD4" i="7"/>
  <c r="BF4" i="7"/>
  <c r="BH4" i="7"/>
  <c r="BJ4" i="7"/>
  <c r="BL4" i="7"/>
  <c r="B5" i="7"/>
  <c r="D5" i="7"/>
  <c r="F5" i="7"/>
  <c r="H5" i="7"/>
  <c r="J5" i="7"/>
  <c r="L5" i="7"/>
  <c r="N5" i="7"/>
  <c r="P5" i="7"/>
  <c r="R5" i="7"/>
  <c r="T5" i="7"/>
  <c r="V5" i="7"/>
  <c r="C21" i="1"/>
  <c r="C19" i="1"/>
  <c r="D7" i="2" s="1"/>
  <c r="C15" i="2" l="1"/>
  <c r="C51" i="1" s="1"/>
  <c r="D15" i="2"/>
  <c r="D51" i="1" s="1"/>
  <c r="D8" i="2"/>
  <c r="B8" i="2"/>
  <c r="C8" i="2"/>
  <c r="C7" i="2"/>
  <c r="B7" i="2"/>
  <c r="C18" i="1"/>
  <c r="B6" i="2" l="1"/>
  <c r="B9" i="2" s="1"/>
  <c r="D5" i="3" s="1"/>
  <c r="F5" i="3" s="1"/>
  <c r="C6" i="2"/>
  <c r="C9" i="2" s="1"/>
  <c r="D6" i="3" s="1"/>
  <c r="F6" i="3" s="1"/>
  <c r="D6" i="2"/>
  <c r="D9" i="2" s="1"/>
  <c r="D7" i="3" s="1"/>
  <c r="F7" i="3" s="1"/>
</calcChain>
</file>

<file path=xl/comments1.xml><?xml version="1.0" encoding="utf-8"?>
<comments xmlns="http://schemas.openxmlformats.org/spreadsheetml/2006/main">
  <authors>
    <author>HIC</author>
  </authors>
  <commentList>
    <comment ref="B9" authorId="0" shapeId="0">
      <text>
        <r>
          <rPr>
            <b/>
            <sz val="8"/>
            <rFont val="Arial"/>
            <family val="2"/>
          </rPr>
          <t>Name of the employer for each opportunity
(variable Employer)</t>
        </r>
      </text>
    </comment>
    <comment ref="C9" authorId="0" shapeId="0">
      <text>
        <r>
          <rPr>
            <b/>
            <sz val="8"/>
            <rFont val="Arial"/>
            <family val="2"/>
          </rPr>
          <t>Job title for each opportunity
(variable Job_Title)</t>
        </r>
      </text>
    </comment>
    <comment ref="D9" authorId="0" shapeId="0">
      <text>
        <r>
          <rPr>
            <b/>
            <sz val="8"/>
            <rFont val="Arial"/>
            <family val="2"/>
          </rPr>
          <t>The probability that an opportunity will be
offered
(variable Job_Probability)</t>
        </r>
      </text>
    </comment>
    <comment ref="E9" authorId="0" shapeId="0">
      <text>
        <r>
          <rPr>
            <b/>
            <sz val="8"/>
            <rFont val="Arial"/>
            <family val="2"/>
          </rPr>
          <t>Most recent date in which you updated information
for each opportunity
(variable Job_Date_Updated)</t>
        </r>
      </text>
    </comment>
    <comment ref="B17" authorId="0" shapeId="0">
      <text>
        <r>
          <rPr>
            <b/>
            <sz val="8"/>
            <rFont val="Arial"/>
            <family val="2"/>
          </rPr>
          <t>Weights that you assign to each evaluation
criterion, to indicate how important it is in
evaluating oppportunities
(variable Weights)</t>
        </r>
      </text>
    </comment>
    <comment ref="C17" authorId="0" shapeId="0">
      <text>
        <r>
          <rPr>
            <b/>
            <sz val="8"/>
            <rFont val="Arial"/>
            <family val="2"/>
          </rPr>
          <t>The weights you assigned to each evaluation
criterion, but normalized so the sum of all the
weights is 1
(variable Weights_Normed)</t>
        </r>
      </text>
    </comment>
    <comment ref="B26" authorId="0" shapeId="0">
      <text>
        <r>
          <rPr>
            <b/>
            <sz val="8"/>
            <rFont val="Arial"/>
            <family val="2"/>
          </rPr>
          <t>Your ratings of each opportunity on each
evaluation criterion
(variable Job_Ratings)</t>
        </r>
      </text>
    </comment>
    <comment ref="C26" authorId="0" shapeId="0">
      <text>
        <r>
          <rPr>
            <b/>
            <sz val="8"/>
            <rFont val="Arial"/>
            <family val="2"/>
          </rPr>
          <t>(variable Oppy_Rating_Comments)</t>
        </r>
      </text>
    </comment>
    <comment ref="A44" authorId="0" shapeId="0">
      <text>
        <r>
          <rPr>
            <b/>
            <sz val="8"/>
            <rFont val="Arial"/>
            <family val="2"/>
          </rPr>
          <t>A number that reflects how risk averse you are. We
recommend a number between 0 and 1. 0 means you
only care about the expected (average) return in
an uncertain situation. 1 means you will accept a
somewhat lower expected return if that can reduce
the variance of the return.
(variable Risk_Aversion)</t>
        </r>
      </text>
    </comment>
    <comment ref="A47" authorId="0" shapeId="0">
      <text>
        <r>
          <rPr>
            <b/>
            <sz val="8"/>
            <rFont val="Arial"/>
            <family val="2"/>
          </rPr>
          <t>The standard deviation in your ratings is a
measure of how inaccurate your ratings of
opportunities on each criterion are
(variable Std_Dev_Ratings)</t>
        </r>
      </text>
    </comment>
  </commentList>
</comments>
</file>

<file path=xl/comments2.xml><?xml version="1.0" encoding="utf-8"?>
<comments xmlns="http://schemas.openxmlformats.org/spreadsheetml/2006/main">
  <authors>
    <author>HIC</author>
  </authors>
  <commentList>
    <comment ref="A5" authorId="0" shapeId="0">
      <text>
        <r>
          <rPr>
            <b/>
            <sz val="8"/>
            <rFont val="Arial"/>
            <family val="2"/>
          </rPr>
          <t>Normalized version of your ratings with the sum of
weights for the criteria summing to 1
(variable Job_Ratings_Norm_Wtd)</t>
        </r>
      </text>
    </comment>
    <comment ref="A11" authorId="0" shapeId="0">
      <text>
        <r>
          <rPr>
            <b/>
            <sz val="8"/>
            <rFont val="Arial"/>
            <family val="2"/>
          </rPr>
          <t>The variance in your ratings is a measure of how
much inaccurate your ratings affect the final
scores of alternatives
(variable Variance_Ratings)</t>
        </r>
      </text>
    </comment>
  </commentList>
</comments>
</file>

<file path=xl/comments3.xml><?xml version="1.0" encoding="utf-8"?>
<comments xmlns="http://schemas.openxmlformats.org/spreadsheetml/2006/main">
  <authors>
    <author>HIC</author>
  </authors>
  <commentList>
    <comment ref="B4" authorId="0" shapeId="0">
      <text>
        <r>
          <rPr>
            <b/>
            <sz val="8"/>
            <rFont val="Arial"/>
            <family val="2"/>
          </rPr>
          <t>Name of the employer for each opportunity
(variable Employer)</t>
        </r>
      </text>
    </comment>
    <comment ref="C4" authorId="0" shapeId="0">
      <text>
        <r>
          <rPr>
            <b/>
            <sz val="8"/>
            <rFont val="Arial"/>
            <family val="2"/>
          </rPr>
          <t>Job title for each opportunity
(variable Job_Title)</t>
        </r>
      </text>
    </comment>
    <comment ref="D4" authorId="0" shapeId="0">
      <text>
        <r>
          <rPr>
            <b/>
            <sz val="8"/>
            <rFont val="Arial"/>
            <family val="2"/>
          </rPr>
          <t>Final score or rating for each opportunity, with
no adjustment for uncertainty, based on your
ratings of each opportunity on each evaluation
criterion
(variable Job_Final_Score)</t>
        </r>
      </text>
    </comment>
    <comment ref="E4" authorId="0" shapeId="0">
      <text>
        <r>
          <rPr>
            <b/>
            <sz val="8"/>
            <rFont val="Arial"/>
            <family val="2"/>
          </rPr>
          <t>The probability that an opportunity will be
offered
(variable Job_Probability)</t>
        </r>
      </text>
    </comment>
    <comment ref="F4" authorId="0" shapeId="0">
      <text>
        <r>
          <rPr>
            <b/>
            <sz val="8"/>
            <rFont val="Arial"/>
            <family val="2"/>
          </rPr>
          <t>Final score for each decision alternative,
including reduction for risk
(variable Job_Final_Score_Risk_Adjusted)</t>
        </r>
      </text>
    </comment>
    <comment ref="G4" authorId="0" shapeId="0">
      <text>
        <r>
          <rPr>
            <b/>
            <sz val="8"/>
            <rFont val="Arial"/>
            <family val="2"/>
          </rPr>
          <t>Most recent date in which you updated information
for each opportunity
(variable Job_Date_Updated)</t>
        </r>
      </text>
    </comment>
  </commentList>
</comments>
</file>

<file path=xl/comments4.xml><?xml version="1.0" encoding="utf-8"?>
<comments xmlns="http://schemas.openxmlformats.org/spreadsheetml/2006/main">
  <authors>
    <author>HIC</author>
  </authors>
  <commentList>
    <comment ref="B5" authorId="0" shapeId="0">
      <text>
        <r>
          <rPr>
            <b/>
            <sz val="8"/>
            <rFont val="Arial"/>
            <family val="2"/>
          </rPr>
          <t>Name of the employer for each opportunity
(variable Employer)</t>
        </r>
      </text>
    </comment>
    <comment ref="B7" authorId="0" shapeId="0">
      <text>
        <r>
          <rPr>
            <b/>
            <sz val="8"/>
            <rFont val="Arial"/>
            <family val="2"/>
          </rPr>
          <t>Most recent date in which you updated information
for each opportunity
(variable Job_Date_Updated)</t>
        </r>
      </text>
    </comment>
    <comment ref="B9" authorId="0" shapeId="0">
      <text>
        <r>
          <rPr>
            <b/>
            <sz val="8"/>
            <rFont val="Arial"/>
            <family val="2"/>
          </rPr>
          <t>Final score or rating for each opportunity, with
no adjustment for uncertainty, based on your
ratings of each opportunity on each evaluation
criterion
(variable Job_Final_Score)</t>
        </r>
      </text>
    </comment>
    <comment ref="B11" authorId="0" shapeId="0">
      <text>
        <r>
          <rPr>
            <b/>
            <sz val="8"/>
            <rFont val="Arial"/>
            <family val="2"/>
          </rPr>
          <t>Final score for each decision alternative,
including reduction for risk
(variable Job_Final_Score_Risk_Adjusted)</t>
        </r>
      </text>
    </comment>
    <comment ref="B13" authorId="0" shapeId="0">
      <text>
        <r>
          <rPr>
            <b/>
            <sz val="8"/>
            <rFont val="Arial"/>
            <family val="2"/>
          </rPr>
          <t>One minus probability of the opportunity being
offered</t>
        </r>
      </text>
    </comment>
    <comment ref="B15" authorId="0" shapeId="0">
      <text>
        <r>
          <rPr>
            <b/>
            <sz val="8"/>
            <rFont val="Arial"/>
            <family val="2"/>
          </rPr>
          <t>The probability that an opportunity will be
offered
(variable Job_Probability)</t>
        </r>
      </text>
    </comment>
    <comment ref="B17" authorId="0" shapeId="0">
      <text>
        <r>
          <rPr>
            <b/>
            <sz val="8"/>
            <rFont val="Arial"/>
            <family val="2"/>
          </rPr>
          <t>Your ratings of each opportunity on each
evaluation criterion
(variable Job_Ratings)</t>
        </r>
      </text>
    </comment>
    <comment ref="B19" authorId="0" shapeId="0">
      <text>
        <r>
          <rPr>
            <b/>
            <sz val="8"/>
            <rFont val="Arial"/>
            <family val="2"/>
          </rPr>
          <t>Normalized version of your ratings with the sum of
weights for the criteria summing to 1
(variable Job_Ratings_Norm_Wtd)</t>
        </r>
      </text>
    </comment>
    <comment ref="B21" authorId="0" shapeId="0">
      <text>
        <r>
          <rPr>
            <b/>
            <sz val="8"/>
            <rFont val="Arial"/>
            <family val="2"/>
          </rPr>
          <t>Job title for each opportunity
(variable Job_Title)</t>
        </r>
      </text>
    </comment>
    <comment ref="B23" authorId="0" shapeId="0">
      <text>
        <r>
          <rPr>
            <b/>
            <sz val="8"/>
            <rFont val="Arial"/>
            <family val="2"/>
          </rPr>
          <t>(variable Oppy_Rating_Comments)</t>
        </r>
      </text>
    </comment>
    <comment ref="B25" authorId="0" shapeId="0">
      <text>
        <r>
          <rPr>
            <b/>
            <sz val="8"/>
            <rFont val="Arial"/>
            <family val="2"/>
          </rPr>
          <t>A number that reflects how risk averse you are. We
recommend a number between 0 and 1. 0 means you
only care about the expected (average) return in
an uncertain situation. 1 means you will accept a
somewhat lower expected return if that can reduce
the variance of the return.
(variable Risk_Aversion)</t>
        </r>
      </text>
    </comment>
    <comment ref="B27" authorId="0" shapeId="0">
      <text>
        <r>
          <rPr>
            <b/>
            <sz val="8"/>
            <rFont val="Arial"/>
            <family val="2"/>
          </rPr>
          <t>The standard deviation in your ratings is a
measure of how inaccurate your ratings of
opportunities on each criterion are
(variable Std_Dev_Ratings)</t>
        </r>
      </text>
    </comment>
    <comment ref="B29" authorId="0" shapeId="0">
      <text>
        <r>
          <rPr>
            <b/>
            <sz val="8"/>
            <rFont val="Arial"/>
            <family val="2"/>
          </rPr>
          <t>The variance in your ratings is a measure of how
much inaccurate your ratings affect the final
scores of alternatives
(variable Variance_Ratings)</t>
        </r>
      </text>
    </comment>
    <comment ref="B31" authorId="0" shapeId="0">
      <text>
        <r>
          <rPr>
            <b/>
            <sz val="8"/>
            <rFont val="Arial"/>
            <family val="2"/>
          </rPr>
          <t>Weights that you assign to each evaluation
criterion, to indicate how important it is in
evaluating oppportunities
(variable Weights)</t>
        </r>
      </text>
    </comment>
    <comment ref="B33" authorId="0" shapeId="0">
      <text>
        <r>
          <rPr>
            <b/>
            <sz val="8"/>
            <rFont val="Arial"/>
            <family val="2"/>
          </rPr>
          <t>The weights you assigned to each evaluation
criterion, but normalized so the sum of all the
weights is 1
(variable Weights_Normed)</t>
        </r>
      </text>
    </comment>
  </commentList>
</comments>
</file>

<file path=xl/comments5.xml><?xml version="1.0" encoding="utf-8"?>
<comments xmlns="http://schemas.openxmlformats.org/spreadsheetml/2006/main">
  <authors>
    <author>HIC</author>
  </authors>
  <commentList>
    <comment ref="A4" authorId="0" shapeId="0">
      <text>
        <r>
          <rPr>
            <b/>
            <sz val="8"/>
            <rFont val="Arial"/>
            <family val="2"/>
          </rPr>
          <t>(variable Oppy_Rating_Comments)</t>
        </r>
      </text>
    </comment>
  </commentList>
</comments>
</file>

<file path=xl/sharedStrings.xml><?xml version="1.0" encoding="utf-8"?>
<sst xmlns="http://schemas.openxmlformats.org/spreadsheetml/2006/main" count="264" uniqueCount="221">
  <si>
    <t>Risk_Aversion[]|</t>
  </si>
  <si>
    <t>:A:-1:Std_Dev_Ratings</t>
  </si>
  <si>
    <t>A hierarchical list of criteria on which the alternatives are evaluated</t>
  </si>
  <si>
    <t>Employer</t>
  </si>
  <si>
    <t>Name of the employer for each opportunity</t>
  </si>
  <si>
    <t>:A:0:Weights_Normed</t>
  </si>
  <si>
    <t>Normalized version of your ratings with the sum of weights for the criteria summing to 1</t>
  </si>
  <si>
    <t>Oppy_Rating_Comments["Opportunities.Opportunity_3", "Criteria.Job"]|=" "</t>
  </si>
  <si>
    <t>Last Updated</t>
  </si>
  <si>
    <t>Weights that you assign to each evaluation criterion, to indicate how important it is in evaluating oppportunities</t>
  </si>
  <si>
    <t>Criteria1</t>
  </si>
  <si>
    <t>:A:0:Variance_Ratings</t>
  </si>
  <si>
    <t>Oppy_Rating_Comments["Opportunities.Opportunity_2", "Criteria.Company"]|=" "</t>
  </si>
  <si>
    <t>Comments</t>
  </si>
  <si>
    <t>Std_Dev_Ratings["Criteria.Compensation", "Opportunities.Opportunity_1"]|=0</t>
  </si>
  <si>
    <t xml:space="preserve">  Opportunity_2</t>
  </si>
  <si>
    <t>One minus probability of the opportunity being offered</t>
  </si>
  <si>
    <t>:D:0:Criteria.Company</t>
  </si>
  <si>
    <t>:D:0:Opportunities</t>
  </si>
  <si>
    <t>" "</t>
  </si>
  <si>
    <t>Employer["Opportunities.Opportunity_2"]|=" "</t>
  </si>
  <si>
    <t>Risk-Adjusted Score</t>
  </si>
  <si>
    <t xml:space="preserve">  Company</t>
  </si>
  <si>
    <t>Opportunity 3</t>
  </si>
  <si>
    <t>:WS:</t>
  </si>
  <si>
    <t>Std_Dev_Ratings["Criteria.Compensation", "Opportunities.Opportunity_2"]|=0</t>
  </si>
  <si>
    <t>:D:2:Criteria.Company</t>
  </si>
  <si>
    <t>Display Label</t>
  </si>
  <si>
    <t>The probability that an opportunity will be offered</t>
  </si>
  <si>
    <t>Oppy_Rating_Comments</t>
  </si>
  <si>
    <t>Std_Dev_Ratings["Criteria.Compensation", "Opportunities.Opportunity_3"]|=0</t>
  </si>
  <si>
    <t>Opportunities, Criteria</t>
  </si>
  <si>
    <t>:A:-1:Job_Title</t>
  </si>
  <si>
    <t>Your ratings of each opportunity on each evaluation criterion</t>
  </si>
  <si>
    <t>Display As</t>
  </si>
  <si>
    <t>Total As</t>
  </si>
  <si>
    <t>A number that reflects how risk averse you are. We recommend a number between 0 and 1. 0 means you only care about the expected (average) return in an uncertain situation. 1 means you will accept a somewhat lower expected return if that can reduce the variance of the return.</t>
  </si>
  <si>
    <t>Job_Title["Opportunities.Opportunity_2"]|=" "</t>
  </si>
  <si>
    <t>Variable</t>
  </si>
  <si>
    <t>Job_Probability["Opportunities.Opportunity_3"]|</t>
  </si>
  <si>
    <t>:D:2:Opportunities.Opportunity_1</t>
  </si>
  <si>
    <t>Oppy_Rating_Comments["Opportunities.Opportunity_2", "Criteria.Compensation"]|=" "</t>
  </si>
  <si>
    <t>Job_Ratings</t>
  </si>
  <si>
    <t>:A:0:Oppy_Rating_Comments</t>
  </si>
  <si>
    <t>Job_Ratings["Opportunities.Opportunity_3", "Criteria.Company"]|=0</t>
  </si>
  <si>
    <t>:A:0:Std_Dev_Ratings</t>
  </si>
  <si>
    <t>:A:-1:Job_Final_Score_Risk_Adjusted</t>
  </si>
  <si>
    <t>Job_Ratings["Opportunities.Opportunity_2", "Criteria.Company"]|=0</t>
  </si>
  <si>
    <t>Job_Ratings["Opportunities.Opportunity_1", "Criteria.Company"]|=0</t>
  </si>
  <si>
    <t>Job_Date_Updated</t>
  </si>
  <si>
    <t>Job_Ratings["Opportunities.Opportunity_1", "Criteria.Job"]|=0</t>
  </si>
  <si>
    <t>Job_Ratings["Opportunities.Opportunity_3", "Criteria.Compensation"]|=0</t>
  </si>
  <si>
    <t>Weights["Criteria.Job"]|=5</t>
  </si>
  <si>
    <t>Employer["Opportunities.Opportunity_3"]|=" "</t>
  </si>
  <si>
    <t>Variance of Ratings</t>
  </si>
  <si>
    <t>:D:0:Opportunities.Opportunity_2</t>
  </si>
  <si>
    <t>Criteria</t>
  </si>
  <si>
    <t>:A:0:Job_Probability</t>
  </si>
  <si>
    <t>:A:-1:Job_Ratings</t>
  </si>
  <si>
    <t>Job</t>
  </si>
  <si>
    <t>Oppy_Rating_Comments["Opportunities.Opportunity_2", "Criteria.Job"]|=" "</t>
  </si>
  <si>
    <t>:A:0:Employer</t>
  </si>
  <si>
    <t>Opportunity 2</t>
  </si>
  <si>
    <t>Level As</t>
  </si>
  <si>
    <t>Opportunity 1</t>
  </si>
  <si>
    <t>Oppy_Rating_Comments["Opportunities.Opportunity_1", "Criteria.Job"]|=" "</t>
  </si>
  <si>
    <t>Std_Dev_Ratings["Criteria.Job", "Opportunities.Opportunity_3"]|=0</t>
  </si>
  <si>
    <t>Job_Offer_1MinusProb</t>
  </si>
  <si>
    <t>:A:-1:Variance_Ratings</t>
  </si>
  <si>
    <t>Roll-up:</t>
  </si>
  <si>
    <t>Job_Ratings["Opportunities.Opportunity_2", "Criteria.Compensation"]|=0</t>
  </si>
  <si>
    <t>A list of potential employment opportunities</t>
  </si>
  <si>
    <t>Job_Date_Updated["Opportunities.Opportunity_3"]|</t>
  </si>
  <si>
    <t>Final score for each decision alternative, including reduction for risk</t>
  </si>
  <si>
    <t>:A:-1:Weights</t>
  </si>
  <si>
    <t>:D:2:Opportunities</t>
  </si>
  <si>
    <t>1-Job_Probability</t>
  </si>
  <si>
    <t>:A:-1:Job_Date_Updated</t>
  </si>
  <si>
    <t>Display Item As</t>
  </si>
  <si>
    <t>Std_Dev_Ratings^2</t>
  </si>
  <si>
    <t>:D:2:Criteria</t>
  </si>
  <si>
    <t>Uncertainty in Ratings</t>
  </si>
  <si>
    <t>Normalized Weights</t>
  </si>
  <si>
    <t>:A:0:Job_Ratings</t>
  </si>
  <si>
    <t>sqrt(Variance_Ratings)</t>
  </si>
  <si>
    <t>Job_Date_Updated["Opportunities.Opportunity_2"]|</t>
  </si>
  <si>
    <t>The standard deviation in your ratings is a measure of how inaccurate your ratings of opportunities on each criterion are</t>
  </si>
  <si>
    <t>Weights/Weights["Criteria"]</t>
  </si>
  <si>
    <t>Job_Final_Score_Risk_Adjusted</t>
  </si>
  <si>
    <t>Weights["Criteria.Compensation"]|=5</t>
  </si>
  <si>
    <t>:A:0:Job_Final_Score</t>
  </si>
  <si>
    <t>Score</t>
  </si>
  <si>
    <t>Std_Dev_Ratings["Criteria.Job", "Opportunities.Opportunity_1"]|=0</t>
  </si>
  <si>
    <t>Oppy_Rating_Comments["Opportunities.Opportunity_3", "Criteria.Company"]|=" "</t>
  </si>
  <si>
    <t>Std_Dev_Ratings["Criteria.Company", "Opportunities.Opportunity_1"]|=0</t>
  </si>
  <si>
    <t>Job Ratings</t>
  </si>
  <si>
    <t>:A:-1:Job_Final_Score</t>
  </si>
  <si>
    <t>:A:0:Job_Final_Score_Risk_Adjusted</t>
  </si>
  <si>
    <t>Job_Date_Updated["Opportunities.Opportunity_1"]|</t>
  </si>
  <si>
    <t>The weights you assigned to each evaluation criterion, but normalized so the sum of all the weights is 1</t>
  </si>
  <si>
    <t>Weights_Normed</t>
  </si>
  <si>
    <t>Compensation</t>
  </si>
  <si>
    <t>Job_Ratings["Opportunities.Opportunity_3", "Criteria.Job"]|=0</t>
  </si>
  <si>
    <t>Oppy_Rating_Comments["Opportunities.Opportunity_1", "Criteria.Company"]|=" "</t>
  </si>
  <si>
    <t>:D:0:Criteria.Job</t>
  </si>
  <si>
    <t>:A:0:Risk_Aversion</t>
  </si>
  <si>
    <t>:D:0:Criteria.Compensation</t>
  </si>
  <si>
    <t>Weights</t>
  </si>
  <si>
    <t>Job_Probability["Opportunities.Opportunity_1"]|</t>
  </si>
  <si>
    <t>Oppy_Rating_Comments["Opportunities.Opportunity_1", "Criteria.Compensation"]|=" "</t>
  </si>
  <si>
    <t>Criteria, Opportunities</t>
  </si>
  <si>
    <t>Job_Title["Opportunities.Opportunity_3"]|=" "</t>
  </si>
  <si>
    <t>Std_Dev_Ratings["Criteria.Company", "Opportunities.Opportunity_3"]|=0</t>
  </si>
  <si>
    <t>Job_Final_Score</t>
  </si>
  <si>
    <t>Oppy_Rating_Comments["Opportunities.Opportunity_3", "Criteria.Compensation"]|=" "</t>
  </si>
  <si>
    <t>Job_Probability</t>
  </si>
  <si>
    <t>Risk Aversion</t>
  </si>
  <si>
    <t>Dimension Index</t>
  </si>
  <si>
    <t>The variance in your ratings is a measure of how much inaccurate your ratings affect the final scores of alternatives</t>
  </si>
  <si>
    <t>Dimension (item)</t>
  </si>
  <si>
    <t>Job Title</t>
  </si>
  <si>
    <t>Job_Title</t>
  </si>
  <si>
    <t>:A:0:Job_Ratings_Norm_Wtd</t>
  </si>
  <si>
    <t>Opportunity</t>
  </si>
  <si>
    <t>:D:0:Opportunities.Opportunity_3</t>
  </si>
  <si>
    <t>Total</t>
  </si>
  <si>
    <t>Most recent date in which you updated information for each opportunity</t>
  </si>
  <si>
    <t>:D:1:Opportunities</t>
  </si>
  <si>
    <t>:A:-1:Job_Ratings_Norm_Wtd</t>
  </si>
  <si>
    <t>:A:0:Job_Offer_1MinusProb</t>
  </si>
  <si>
    <t>Job_Ratings*Weights_Normed</t>
  </si>
  <si>
    <t>:D:-1:Criteria</t>
  </si>
  <si>
    <t>:D:0:Opportunities.Opportunity_1</t>
  </si>
  <si>
    <t>Job_Title["Opportunities.Opportunity_1"]|=" "</t>
  </si>
  <si>
    <t>:A:-1:Weights_Normed</t>
  </si>
  <si>
    <t>Std_Dev_Ratings["Criteria.Job", "Opportunities.Opportunity_2"]|=0</t>
  </si>
  <si>
    <t>Job Probability</t>
  </si>
  <si>
    <t>:A:0:Job_Date_Updated</t>
  </si>
  <si>
    <t>Comment</t>
  </si>
  <si>
    <t>Job Ratings Norm Wtd</t>
  </si>
  <si>
    <t>Job title for each opportunity</t>
  </si>
  <si>
    <t>:A:0:Weights</t>
  </si>
  <si>
    <t>Opportunities</t>
  </si>
  <si>
    <t>Weights (&gt;=0)</t>
  </si>
  <si>
    <t>Job_Ratings["Opportunities.Opportunity_1", "Criteria.Compensation"]|=0</t>
  </si>
  <si>
    <t>:D:0:Criteria</t>
  </si>
  <si>
    <t>(Job_Final_Score-Risk_Aversion*Variance_Ratings["Criteria"])*Job_Probability</t>
  </si>
  <si>
    <t>Employer["Opportunities.Opportunity_1"]|=" "</t>
  </si>
  <si>
    <t xml:space="preserve">  Compensation</t>
  </si>
  <si>
    <t>Job_Ratings_Norm_Wtd</t>
  </si>
  <si>
    <t>Job_Probability["Opportunities.Opportunity_2"]|</t>
  </si>
  <si>
    <t>:A:-1:Employer</t>
  </si>
  <si>
    <t>:A:-1:Oppy_Rating_Comments</t>
  </si>
  <si>
    <t>:A:-1:Job_Probability</t>
  </si>
  <si>
    <t>:A:-1:Job_Offer_1MinusProb</t>
  </si>
  <si>
    <t>:A:0:Job_Title</t>
  </si>
  <si>
    <t>:A:-1:Risk_Aversion</t>
  </si>
  <si>
    <t>Final score or rating for each opportunity, with no adjustment for uncertainty, based on your ratings of each opportunity on each evaluation criterion</t>
  </si>
  <si>
    <t>Variance_Ratings</t>
  </si>
  <si>
    <t>Employer / Client</t>
  </si>
  <si>
    <t>Risk_Aversion</t>
  </si>
  <si>
    <t>:D:-1:Opportunities</t>
  </si>
  <si>
    <t xml:space="preserve">  Opportunity_3</t>
  </si>
  <si>
    <t xml:space="preserve">  Opportunity_1</t>
  </si>
  <si>
    <t>Company</t>
  </si>
  <si>
    <t>:D:1:Criteria</t>
  </si>
  <si>
    <t xml:space="preserve">  Job</t>
  </si>
  <si>
    <t>Formula / Data</t>
  </si>
  <si>
    <t>Job_Ratings["Opportunities.Opportunity_2", "Criteria.Job"]|=0</t>
  </si>
  <si>
    <t>Std_Dev_Ratings</t>
  </si>
  <si>
    <t>Data:</t>
  </si>
  <si>
    <t>Std_Dev_Ratings["Criteria.Company", "Opportunities.Opportunity_2"]|=0</t>
  </si>
  <si>
    <t>Weights["Criteria.Company"]|=5</t>
  </si>
  <si>
    <t>Evaluation and Ranking of Job Opportunities</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</si>
  <si>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</si>
  <si>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</si>
  <si>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</si>
  <si>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</si>
  <si>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</si>
  <si>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</si>
  <si>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</si>
  <si>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</si>
  <si>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</si>
  <si>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</si>
  <si>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</si>
  <si>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</si>
  <si>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</si>
  <si>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</si>
  <si>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</si>
  <si>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</si>
  <si>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</si>
  <si>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</si>
  <si>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</si>
  <si>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</si>
  <si>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</si>
  <si>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</si>
  <si>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</si>
  <si>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</si>
  <si>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</si>
  <si>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</si>
  <si>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</si>
  <si>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</si>
  <si>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</si>
  <si>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</si>
  <si>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</si>
  <si>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</si>
  <si>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</si>
  <si>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</si>
  <si>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Model</t>
  </si>
  <si>
    <t>This application helps you to organize, evaluate, and rank job opportunities using your criteria, criterion weights, and your ratings for each opportunity on each criterion. It optionally factors in the probability of a job offer, uncertainties in your ratings, and your degree of risk aversion.</t>
  </si>
  <si>
    <t>The Standard Version may not include all the features listed.</t>
  </si>
  <si>
    <t>Inputs to the model include: (You can edit inputs in the darker blue cells in the workbook.)</t>
  </si>
  <si>
    <t>• A list of job alternatives (company name, position title)</t>
  </si>
  <si>
    <t>• A list of criteria for evaluating the job opportunities</t>
  </si>
  <si>
    <t>• A weighting factor for each evaluation criterion. The weights are the same for all job opportunities.</t>
  </si>
  <si>
    <t>• A quantitative rating of each  opportunity for each decision criterion. (We used a range of 0 - 10 for ratings).</t>
  </si>
  <si>
    <t>• The currently estimated probability that an offer of employment will be forthcoming.</t>
  </si>
  <si>
    <t>The key results are displayed on worksheet "Results."</t>
  </si>
  <si>
    <t>This Excel workbook was generated on September 13, 2010, except for this worksheet of comments.</t>
  </si>
  <si>
    <t>Copyright © 2009, 2010 ModelSheet Software, LLC</t>
  </si>
  <si>
    <t>ModelSheet and the ModelSheet logo are registered trademarks of ModelSheet Software,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</si>
</sst>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quot;$&quot;#,##0.00_);[Red]\(&quot;$&quot;#,##0.00\)"/>
    <numFmt numFmtId="166" formatCode="#,##0%"/>
    <numFmt numFmtId="167" formatCode="#,##0.0%"/>
    <numFmt numFmtId="168" formatCode="&quot;$&quot;#,##0.000_);[Red]\(&quot;$&quot;#,##0.000\)"/>
    <numFmt numFmtId="169" formatCode="#,##0.0"/>
    <numFmt numFmtId="170" formatCode="&quot;$&quot;#,##0.0_);[Red]\(&quot;$&quot;#,##0.0\)"/>
    <numFmt numFmtId="171" formatCode="#,##0.000"/>
  </numFmts>
  <fonts count="18" x14ac:knownFonts="1">
    <font>
      <sz val="10"/>
      <name val="Arial"/>
      <family val="2"/>
    </font>
    <font>
      <sz val="10"/>
      <name val="Arial"/>
      <family val="2"/>
    </font>
    <font>
      <b/>
      <sz val="10"/>
      <color indexed="8"/>
      <name val="Arial"/>
      <family val="2"/>
    </font>
    <font>
      <sz val="8"/>
      <color indexed="8"/>
      <name val="Arial"/>
      <family val="2"/>
    </font>
    <font>
      <b/>
      <u/>
      <sz val="9"/>
      <color indexed="8"/>
      <name val="Arial"/>
      <family val="2"/>
    </font>
    <font>
      <b/>
      <sz val="8"/>
      <color indexed="8"/>
      <name val="Arial"/>
      <family val="2"/>
    </font>
    <font>
      <b/>
      <i/>
      <sz val="8"/>
      <color indexed="8"/>
      <name val="Arial"/>
      <family val="2"/>
    </font>
    <font>
      <i/>
      <sz val="8"/>
      <color indexed="8"/>
      <name val="Arial"/>
      <family val="2"/>
    </font>
    <font>
      <b/>
      <sz val="8"/>
      <name val="Arial"/>
      <family val="2"/>
    </font>
    <font>
      <u/>
      <sz val="10"/>
      <color theme="10"/>
      <name val="Arial"/>
      <family val="2"/>
    </font>
    <font>
      <b/>
      <sz val="12"/>
      <name val="Arial"/>
      <family val="2"/>
    </font>
    <font>
      <b/>
      <sz val="14"/>
      <name val="Arial"/>
      <family val="2"/>
    </font>
    <font>
      <b/>
      <sz val="11"/>
      <color rgb="FFFF0000"/>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rgb="FFCCCCFF"/>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94">
    <xf numFmtId="0" fontId="0" fillId="0" borderId="0">
      <alignment vertical="center"/>
    </xf>
    <xf numFmtId="0" fontId="9" fillId="0" borderId="0" applyNumberFormat="0" applyFill="0" applyBorder="0" applyAlignment="0" applyProtection="0">
      <alignment vertical="top"/>
      <protection locked="0"/>
    </xf>
    <xf numFmtId="0" fontId="2" fillId="2" borderId="0" applyBorder="0">
      <alignment vertical="top" shrinkToFit="1"/>
    </xf>
    <xf numFmtId="0" fontId="3" fillId="2" borderId="0" applyBorder="0">
      <alignment vertical="top" shrinkToFit="1"/>
    </xf>
    <xf numFmtId="0" fontId="4" fillId="2" borderId="0" applyBorder="0">
      <alignment vertical="top" shrinkToFit="1"/>
    </xf>
    <xf numFmtId="0" fontId="5" fillId="2" borderId="1">
      <alignment horizontal="center" vertical="top" shrinkToFit="1"/>
    </xf>
    <xf numFmtId="0" fontId="5" fillId="2" borderId="2">
      <alignment horizontal="center" vertical="top" shrinkToFit="1"/>
    </xf>
    <xf numFmtId="0" fontId="5" fillId="2" borderId="3">
      <alignment horizontal="center" vertical="top" shrinkToFit="1"/>
    </xf>
    <xf numFmtId="0" fontId="5" fillId="2" borderId="4">
      <alignment vertical="top" shrinkToFit="1"/>
    </xf>
    <xf numFmtId="0" fontId="5" fillId="3" borderId="5">
      <alignment horizontal="left" vertical="top" shrinkToFit="1"/>
      <protection locked="0"/>
    </xf>
    <xf numFmtId="166" fontId="5" fillId="3" borderId="5">
      <alignment horizontal="right" vertical="top" shrinkToFit="1"/>
      <protection locked="0"/>
    </xf>
    <xf numFmtId="14" fontId="5" fillId="3" borderId="6">
      <alignment horizontal="right" vertical="top" shrinkToFit="1"/>
      <protection locked="0"/>
    </xf>
    <xf numFmtId="0" fontId="5" fillId="2" borderId="7">
      <alignment vertical="top" shrinkToFit="1"/>
    </xf>
    <xf numFmtId="0" fontId="5" fillId="3" borderId="0" applyBorder="0">
      <alignment horizontal="left" vertical="top" shrinkToFit="1"/>
      <protection locked="0"/>
    </xf>
    <xf numFmtId="166" fontId="5" fillId="3" borderId="0" applyBorder="0">
      <alignment horizontal="right" vertical="top" shrinkToFit="1"/>
      <protection locked="0"/>
    </xf>
    <xf numFmtId="14" fontId="5" fillId="3" borderId="8">
      <alignment horizontal="right" vertical="top" shrinkToFit="1"/>
      <protection locked="0"/>
    </xf>
    <xf numFmtId="0" fontId="5" fillId="2" borderId="9">
      <alignment vertical="top" shrinkToFit="1"/>
    </xf>
    <xf numFmtId="0" fontId="5" fillId="3" borderId="10">
      <alignment horizontal="left" vertical="top" shrinkToFit="1"/>
      <protection locked="0"/>
    </xf>
    <xf numFmtId="166" fontId="5" fillId="3" borderId="10">
      <alignment horizontal="right" vertical="top" shrinkToFit="1"/>
      <protection locked="0"/>
    </xf>
    <xf numFmtId="14" fontId="5" fillId="3" borderId="11">
      <alignment horizontal="right" vertical="top" shrinkToFit="1"/>
      <protection locked="0"/>
    </xf>
    <xf numFmtId="4" fontId="5" fillId="3" borderId="5">
      <alignment horizontal="right" vertical="top" shrinkToFit="1"/>
      <protection locked="0"/>
    </xf>
    <xf numFmtId="167" fontId="5" fillId="2" borderId="6">
      <alignment horizontal="right" vertical="top" shrinkToFit="1"/>
    </xf>
    <xf numFmtId="4" fontId="5" fillId="3" borderId="0" applyBorder="0">
      <alignment horizontal="right" vertical="top" shrinkToFit="1"/>
      <protection locked="0"/>
    </xf>
    <xf numFmtId="167" fontId="5" fillId="2" borderId="8">
      <alignment horizontal="right" vertical="top" shrinkToFit="1"/>
    </xf>
    <xf numFmtId="0" fontId="5" fillId="2" borderId="12">
      <alignment vertical="top" shrinkToFit="1"/>
    </xf>
    <xf numFmtId="4" fontId="5" fillId="2" borderId="2">
      <alignment horizontal="right" vertical="top" shrinkToFit="1"/>
    </xf>
    <xf numFmtId="167" fontId="5" fillId="2" borderId="3">
      <alignment horizontal="right" vertical="top" shrinkToFit="1"/>
    </xf>
    <xf numFmtId="3" fontId="5" fillId="2" borderId="5">
      <alignment horizontal="right" vertical="top" shrinkToFit="1"/>
    </xf>
    <xf numFmtId="0" fontId="5" fillId="2" borderId="6">
      <alignment horizontal="left" vertical="top" shrinkToFit="1"/>
    </xf>
    <xf numFmtId="0" fontId="6" fillId="2" borderId="7">
      <alignment vertical="top" shrinkToFit="1"/>
    </xf>
    <xf numFmtId="3" fontId="3" fillId="3" borderId="0" applyBorder="0">
      <alignment horizontal="right" vertical="top" shrinkToFit="1"/>
      <protection locked="0"/>
    </xf>
    <xf numFmtId="0" fontId="3" fillId="3" borderId="8">
      <alignment horizontal="left" vertical="top" shrinkToFit="1"/>
      <protection locked="0"/>
    </xf>
    <xf numFmtId="3" fontId="5" fillId="2" borderId="0" applyBorder="0">
      <alignment horizontal="right" vertical="top" shrinkToFit="1"/>
    </xf>
    <xf numFmtId="0" fontId="5" fillId="2" borderId="8">
      <alignment horizontal="left" vertical="top" shrinkToFit="1"/>
    </xf>
    <xf numFmtId="0" fontId="6" fillId="2" borderId="9">
      <alignment vertical="top" shrinkToFit="1"/>
    </xf>
    <xf numFmtId="3" fontId="3" fillId="3" borderId="10">
      <alignment horizontal="right" vertical="top" shrinkToFit="1"/>
      <protection locked="0"/>
    </xf>
    <xf numFmtId="0" fontId="3" fillId="3" borderId="11">
      <alignment horizontal="left" vertical="top" shrinkToFit="1"/>
      <protection locked="0"/>
    </xf>
    <xf numFmtId="0" fontId="5" fillId="3" borderId="12">
      <alignment horizontal="left" vertical="top" shrinkToFit="1"/>
      <protection locked="0"/>
    </xf>
    <xf numFmtId="4" fontId="5" fillId="2" borderId="5">
      <alignment horizontal="right" vertical="top" shrinkToFit="1"/>
    </xf>
    <xf numFmtId="4" fontId="5" fillId="2" borderId="6">
      <alignment horizontal="right" vertical="top" shrinkToFit="1"/>
    </xf>
    <xf numFmtId="4" fontId="3" fillId="3" borderId="0" applyBorder="0">
      <alignment horizontal="right" vertical="top" shrinkToFit="1"/>
      <protection locked="0"/>
    </xf>
    <xf numFmtId="4" fontId="3" fillId="3" borderId="8">
      <alignment horizontal="right" vertical="top" shrinkToFit="1"/>
      <protection locked="0"/>
    </xf>
    <xf numFmtId="4" fontId="5" fillId="2" borderId="10">
      <alignment horizontal="right" vertical="top" shrinkToFit="1"/>
    </xf>
    <xf numFmtId="4" fontId="5" fillId="2" borderId="11">
      <alignment horizontal="right" vertical="top" shrinkToFit="1"/>
    </xf>
    <xf numFmtId="4" fontId="3" fillId="2" borderId="0" applyBorder="0">
      <alignment horizontal="right" vertical="top" shrinkToFit="1"/>
    </xf>
    <xf numFmtId="4" fontId="3" fillId="2" borderId="8">
      <alignment horizontal="right" vertical="top" shrinkToFit="1"/>
    </xf>
    <xf numFmtId="4" fontId="5" fillId="2" borderId="0" applyBorder="0">
      <alignment horizontal="right" vertical="top" shrinkToFit="1"/>
    </xf>
    <xf numFmtId="4" fontId="5" fillId="2" borderId="8">
      <alignment horizontal="right" vertical="top" shrinkToFit="1"/>
    </xf>
    <xf numFmtId="0" fontId="5" fillId="2" borderId="2">
      <alignment vertical="top" shrinkToFit="1"/>
    </xf>
    <xf numFmtId="0" fontId="5" fillId="2" borderId="3">
      <alignment vertical="top" shrinkToFit="1"/>
    </xf>
    <xf numFmtId="0" fontId="5" fillId="2" borderId="0" applyBorder="0">
      <alignment horizontal="left" vertical="top" shrinkToFit="1"/>
    </xf>
    <xf numFmtId="0" fontId="3" fillId="2" borderId="0" applyBorder="0">
      <alignment horizontal="left" vertical="top" shrinkToFit="1"/>
    </xf>
    <xf numFmtId="0" fontId="3" fillId="2" borderId="8">
      <alignment horizontal="left" vertical="top" shrinkToFit="1"/>
    </xf>
    <xf numFmtId="0" fontId="5" fillId="2" borderId="10">
      <alignment horizontal="left" vertical="top" shrinkToFit="1"/>
    </xf>
    <xf numFmtId="0" fontId="5" fillId="2" borderId="11">
      <alignment horizontal="left" vertical="top" shrinkToFit="1"/>
    </xf>
    <xf numFmtId="0" fontId="3" fillId="2" borderId="5">
      <alignment horizontal="left" vertical="top" shrinkToFit="1"/>
    </xf>
    <xf numFmtId="4" fontId="3" fillId="2" borderId="5">
      <alignment horizontal="right" vertical="top" shrinkToFit="1"/>
    </xf>
    <xf numFmtId="166" fontId="3" fillId="2" borderId="5">
      <alignment horizontal="right" vertical="top" shrinkToFit="1"/>
    </xf>
    <xf numFmtId="14" fontId="3" fillId="2" borderId="6">
      <alignment horizontal="right" vertical="top" shrinkToFit="1"/>
    </xf>
    <xf numFmtId="166" fontId="3" fillId="2" borderId="0" applyBorder="0">
      <alignment horizontal="right" vertical="top" shrinkToFit="1"/>
    </xf>
    <xf numFmtId="14" fontId="3" fillId="2" borderId="8">
      <alignment horizontal="right" vertical="top" shrinkToFit="1"/>
    </xf>
    <xf numFmtId="0" fontId="3" fillId="2" borderId="10">
      <alignment horizontal="left" vertical="top" shrinkToFit="1"/>
    </xf>
    <xf numFmtId="4" fontId="3" fillId="2" borderId="10">
      <alignment horizontal="right" vertical="top" shrinkToFit="1"/>
    </xf>
    <xf numFmtId="166" fontId="3" fillId="2" borderId="10">
      <alignment horizontal="right" vertical="top" shrinkToFit="1"/>
    </xf>
    <xf numFmtId="14" fontId="3" fillId="2" borderId="11">
      <alignment horizontal="right" vertical="top" shrinkToFit="1"/>
    </xf>
    <xf numFmtId="0" fontId="5" fillId="2" borderId="2">
      <alignment horizontal="left" vertical="top" shrinkToFit="1"/>
    </xf>
    <xf numFmtId="0" fontId="5" fillId="4" borderId="0" applyBorder="0">
      <alignment vertical="top" shrinkToFit="1"/>
    </xf>
    <xf numFmtId="0" fontId="7" fillId="4" borderId="0" applyBorder="0">
      <alignment vertical="top" shrinkToFit="1"/>
    </xf>
    <xf numFmtId="0" fontId="5" fillId="4" borderId="0" applyBorder="0">
      <alignment horizontal="right" vertical="top" shrinkToFit="1"/>
    </xf>
    <xf numFmtId="0" fontId="3" fillId="4" borderId="0" applyBorder="0">
      <alignment vertical="top" shrinkToFit="1"/>
    </xf>
    <xf numFmtId="0" fontId="7" fillId="2" borderId="2">
      <alignment vertical="top" shrinkToFit="1"/>
    </xf>
    <xf numFmtId="0" fontId="5" fillId="2" borderId="2">
      <alignment horizontal="right" vertical="top" shrinkToFit="1"/>
    </xf>
    <xf numFmtId="0" fontId="3" fillId="2" borderId="2">
      <alignment vertical="top" shrinkToFit="1"/>
    </xf>
    <xf numFmtId="0" fontId="3" fillId="2" borderId="6">
      <alignment horizontal="left" vertical="top" shrinkToFit="1"/>
    </xf>
    <xf numFmtId="0" fontId="5" fillId="2" borderId="3">
      <alignment horizontal="left" vertical="top" shrinkToFit="1"/>
    </xf>
    <xf numFmtId="0" fontId="5" fillId="2" borderId="13">
      <alignment horizontal="left" vertical="top" shrinkToFit="1"/>
    </xf>
    <xf numFmtId="0" fontId="5" fillId="2" borderId="14">
      <alignment horizontal="left" vertical="top" shrinkToFit="1"/>
    </xf>
    <xf numFmtId="0" fontId="3" fillId="2" borderId="14">
      <alignment vertical="top" shrinkToFit="1"/>
    </xf>
    <xf numFmtId="0" fontId="3" fillId="3" borderId="14">
      <alignment vertical="top" shrinkToFit="1"/>
      <protection locked="0"/>
    </xf>
    <xf numFmtId="0" fontId="5" fillId="3" borderId="14">
      <alignment vertical="top" shrinkToFit="1"/>
      <protection locked="0"/>
    </xf>
    <xf numFmtId="0" fontId="6" fillId="3" borderId="14">
      <alignment vertical="top" shrinkToFit="1"/>
      <protection locked="0"/>
    </xf>
    <xf numFmtId="165" fontId="5" fillId="4" borderId="0" applyNumberFormat="0" applyFont="0" applyFill="0" applyBorder="0" applyAlignment="0" applyProtection="0">
      <alignment horizontal="right" vertical="top"/>
    </xf>
    <xf numFmtId="168" fontId="5" fillId="4" borderId="0" applyNumberFormat="0" applyFont="0" applyFill="0" applyBorder="0" applyAlignment="0" applyProtection="0">
      <alignment horizontal="right" vertical="top"/>
    </xf>
    <xf numFmtId="4" fontId="6" fillId="5" borderId="0" applyNumberFormat="0" applyFont="0" applyFill="0" applyBorder="0" applyAlignment="0" applyProtection="0">
      <alignment horizontal="right" vertical="top"/>
    </xf>
    <xf numFmtId="4" fontId="6" fillId="5" borderId="8" applyNumberFormat="0" applyFont="0" applyFill="0" applyBorder="0" applyAlignment="0" applyProtection="0">
      <alignment horizontal="right" vertical="top"/>
    </xf>
    <xf numFmtId="4" fontId="3" fillId="4" borderId="0" applyNumberFormat="0" applyFont="0" applyFill="0" applyBorder="0" applyAlignment="0" applyProtection="0">
      <alignment horizontal="right" vertical="top"/>
    </xf>
    <xf numFmtId="4" fontId="3" fillId="4" borderId="8" applyNumberFormat="0" applyFont="0" applyFill="0" applyBorder="0" applyAlignment="0" applyProtection="0">
      <alignment horizontal="right" vertical="top"/>
    </xf>
    <xf numFmtId="167" fontId="5" fillId="5" borderId="2" applyProtection="0">
      <alignment horizontal="right" vertical="top"/>
    </xf>
    <xf numFmtId="167" fontId="5" fillId="5" borderId="12" applyNumberFormat="0" applyFont="0" applyFill="0" applyBorder="0" applyAlignment="0" applyProtection="0">
      <alignment horizontal="right" vertical="top"/>
    </xf>
    <xf numFmtId="167" fontId="5" fillId="4" borderId="2" applyNumberFormat="0" applyFont="0" applyFill="0" applyBorder="0" applyAlignment="0" applyProtection="0">
      <alignment horizontal="right" vertical="top"/>
    </xf>
    <xf numFmtId="167" fontId="5" fillId="5" borderId="5" applyNumberFormat="0" applyFont="0" applyFill="0" applyBorder="0" applyAlignment="0" applyProtection="0">
      <alignment horizontal="right" vertical="top"/>
    </xf>
    <xf numFmtId="167" fontId="5" fillId="5" borderId="4" applyNumberFormat="0" applyFont="0" applyFill="0" applyBorder="0" applyAlignment="0" applyProtection="0">
      <alignment horizontal="right" vertical="top"/>
    </xf>
    <xf numFmtId="4" fontId="5" fillId="5" borderId="0" applyNumberFormat="0" applyFont="0" applyFill="0" applyBorder="0" applyAlignment="0" applyProtection="0">
      <alignment horizontal="right" vertical="top"/>
    </xf>
    <xf numFmtId="4" fontId="5" fillId="5" borderId="7" applyNumberFormat="0" applyFont="0" applyFill="0" applyBorder="0" applyAlignment="0" applyProtection="0">
      <alignment horizontal="right" vertical="top"/>
    </xf>
    <xf numFmtId="167" fontId="5" fillId="5" borderId="10" applyNumberFormat="0" applyFont="0" applyFill="0" applyBorder="0" applyAlignment="0" applyProtection="0">
      <alignment horizontal="right" vertical="top"/>
    </xf>
    <xf numFmtId="3" fontId="5" fillId="5" borderId="5" applyNumberFormat="0" applyFont="0" applyFill="0" applyBorder="0" applyAlignment="0" applyProtection="0">
      <alignment horizontal="right" vertical="top"/>
    </xf>
    <xf numFmtId="3" fontId="5" fillId="5" borderId="4" applyNumberFormat="0" applyFont="0" applyFill="0" applyBorder="0" applyAlignment="0" applyProtection="0">
      <alignment horizontal="right" vertical="top"/>
    </xf>
    <xf numFmtId="3" fontId="5" fillId="4" borderId="5" applyNumberFormat="0" applyFont="0" applyFill="0" applyBorder="0" applyAlignment="0" applyProtection="0">
      <alignment horizontal="right" vertical="top"/>
    </xf>
    <xf numFmtId="3" fontId="3" fillId="5" borderId="0" applyNumberFormat="0" applyFont="0" applyFill="0" applyBorder="0" applyAlignment="0" applyProtection="0">
      <alignment horizontal="right" vertical="top"/>
    </xf>
    <xf numFmtId="169" fontId="5" fillId="4" borderId="0" applyNumberFormat="0" applyFont="0" applyFill="0" applyBorder="0" applyAlignment="0" applyProtection="0">
      <alignment horizontal="right" vertical="top"/>
    </xf>
    <xf numFmtId="164" fontId="5" fillId="5" borderId="0" applyNumberFormat="0" applyFont="0" applyFill="0" applyBorder="0" applyAlignment="0" applyProtection="0">
      <alignment horizontal="right" vertical="top"/>
    </xf>
    <xf numFmtId="164" fontId="5" fillId="5" borderId="7" applyNumberFormat="0" applyFont="0" applyFill="0" applyBorder="0" applyAlignment="0" applyProtection="0">
      <alignment horizontal="right" vertical="top"/>
    </xf>
    <xf numFmtId="164" fontId="6" fillId="4" borderId="0" applyNumberFormat="0" applyFont="0" applyFill="0" applyBorder="0" applyAlignment="0" applyProtection="0">
      <alignment horizontal="right" vertical="top"/>
    </xf>
    <xf numFmtId="164" fontId="6" fillId="5" borderId="7" applyNumberFormat="0" applyFont="0" applyFill="0" applyBorder="0" applyAlignment="0" applyProtection="0">
      <alignment horizontal="right" vertical="top"/>
    </xf>
    <xf numFmtId="0" fontId="5" fillId="4" borderId="4" applyProtection="0">
      <alignment horizontal="left" vertical="top"/>
    </xf>
    <xf numFmtId="3" fontId="6" fillId="4" borderId="0" applyNumberFormat="0" applyFont="0" applyFill="0" applyBorder="0" applyAlignment="0" applyProtection="0">
      <alignment horizontal="right" vertical="top"/>
    </xf>
    <xf numFmtId="3" fontId="5" fillId="5" borderId="10" applyNumberFormat="0" applyFont="0" applyFill="0" applyBorder="0" applyAlignment="0" applyProtection="0">
      <alignment horizontal="right" vertical="top"/>
    </xf>
    <xf numFmtId="3" fontId="5" fillId="5" borderId="9" applyNumberFormat="0" applyFont="0" applyFill="0" applyBorder="0" applyAlignment="0" applyProtection="0">
      <alignment horizontal="right" vertical="top"/>
    </xf>
    <xf numFmtId="169" fontId="6" fillId="4" borderId="0" applyNumberFormat="0" applyFont="0" applyFill="0" applyBorder="0" applyAlignment="0" applyProtection="0">
      <alignment horizontal="right" vertical="top"/>
    </xf>
    <xf numFmtId="164" fontId="5" fillId="4" borderId="0" applyNumberFormat="0" applyFont="0" applyFill="0" applyBorder="0" applyAlignment="0" applyProtection="0">
      <alignment horizontal="right" vertical="top"/>
    </xf>
    <xf numFmtId="164" fontId="5" fillId="4" borderId="10" applyNumberFormat="0" applyFont="0" applyFill="0" applyBorder="0" applyAlignment="0" applyProtection="0">
      <alignment horizontal="right" vertical="top"/>
    </xf>
    <xf numFmtId="164" fontId="5" fillId="5" borderId="9" applyNumberFormat="0" applyFont="0" applyFill="0" applyBorder="0" applyAlignment="0" applyProtection="0">
      <alignment horizontal="right" vertical="top"/>
    </xf>
    <xf numFmtId="164" fontId="5" fillId="4" borderId="2" applyNumberFormat="0" applyFont="0" applyFill="0" applyBorder="0" applyAlignment="0" applyProtection="0">
      <alignment horizontal="right" vertical="top"/>
    </xf>
    <xf numFmtId="164" fontId="5" fillId="5" borderId="12" applyNumberFormat="0" applyFont="0" applyFill="0" applyBorder="0" applyAlignment="0" applyProtection="0">
      <alignment horizontal="right" vertical="top"/>
    </xf>
    <xf numFmtId="167" fontId="5" fillId="4" borderId="5" applyProtection="0">
      <alignment horizontal="right" vertical="top"/>
    </xf>
    <xf numFmtId="164" fontId="5" fillId="5" borderId="5" applyNumberFormat="0" applyFont="0" applyFill="0" applyBorder="0" applyAlignment="0" applyProtection="0">
      <alignment horizontal="right" vertical="top"/>
    </xf>
    <xf numFmtId="164" fontId="5" fillId="5" borderId="4" applyNumberFormat="0" applyFont="0" applyFill="0" applyBorder="0" applyAlignment="0" applyProtection="0">
      <alignment horizontal="right" vertical="top"/>
    </xf>
    <xf numFmtId="164" fontId="3" fillId="5" borderId="0" applyNumberFormat="0" applyFont="0" applyFill="0" applyBorder="0" applyAlignment="0" applyProtection="0">
      <alignment horizontal="right" vertical="top"/>
    </xf>
    <xf numFmtId="164" fontId="5" fillId="5" borderId="2" applyNumberFormat="0" applyFont="0" applyFill="0" applyBorder="0" applyAlignment="0" applyProtection="0">
      <alignment horizontal="right" vertical="top"/>
    </xf>
    <xf numFmtId="164" fontId="6" fillId="5" borderId="0" applyNumberFormat="0" applyFont="0" applyFill="0" applyBorder="0" applyAlignment="0" applyProtection="0">
      <alignment horizontal="right" vertical="top"/>
    </xf>
    <xf numFmtId="164" fontId="5" fillId="5" borderId="10" applyNumberFormat="0" applyFont="0" applyFill="0" applyBorder="0" applyAlignment="0" applyProtection="0">
      <alignment horizontal="right" vertical="top"/>
    </xf>
    <xf numFmtId="164" fontId="5" fillId="6" borderId="10" applyNumberFormat="0" applyFont="0" applyFill="0" applyBorder="0" applyAlignment="0" applyProtection="0">
      <alignment horizontal="right" vertical="top"/>
    </xf>
    <xf numFmtId="164" fontId="3" fillId="6" borderId="0" applyNumberFormat="0" applyFont="0" applyFill="0" applyBorder="0" applyAlignment="0" applyProtection="0">
      <alignment horizontal="right" vertical="top"/>
    </xf>
    <xf numFmtId="0" fontId="3" fillId="2" borderId="0" applyNumberFormat="0" applyFont="0" applyFill="0" applyBorder="0" applyAlignment="0" applyProtection="0">
      <alignment vertical="top"/>
    </xf>
    <xf numFmtId="4" fontId="5" fillId="5" borderId="4" applyNumberFormat="0" applyFont="0" applyFill="0" applyBorder="0" applyAlignment="0" applyProtection="0">
      <alignment horizontal="right" vertical="top"/>
    </xf>
    <xf numFmtId="4" fontId="5" fillId="5" borderId="10" applyNumberFormat="0" applyFont="0" applyFill="0" applyBorder="0" applyAlignment="0" applyProtection="0">
      <alignment horizontal="right" vertical="top"/>
    </xf>
    <xf numFmtId="4" fontId="5" fillId="5" borderId="9" applyNumberFormat="0" applyFont="0" applyFill="0" applyBorder="0" applyAlignment="0" applyProtection="0">
      <alignment horizontal="right" vertical="top"/>
    </xf>
    <xf numFmtId="167" fontId="3" fillId="5" borderId="0" applyNumberFormat="0" applyFont="0" applyFill="0" applyBorder="0" applyAlignment="0" applyProtection="0">
      <alignment horizontal="right" vertical="top"/>
    </xf>
    <xf numFmtId="166" fontId="3" fillId="5" borderId="0" applyNumberFormat="0" applyFont="0" applyFill="0" applyBorder="0" applyAlignment="0" applyProtection="0">
      <alignment horizontal="right" vertical="top"/>
    </xf>
    <xf numFmtId="166" fontId="5" fillId="5" borderId="10" applyNumberFormat="0" applyFont="0" applyFill="0" applyBorder="0" applyAlignment="0" applyProtection="0">
      <alignment horizontal="right" vertical="top"/>
    </xf>
    <xf numFmtId="166" fontId="5" fillId="5" borderId="9" applyNumberFormat="0" applyFont="0" applyFill="0" applyBorder="0" applyAlignment="0" applyProtection="0">
      <alignment horizontal="right" vertical="top"/>
    </xf>
    <xf numFmtId="168" fontId="3" fillId="6" borderId="0" applyNumberFormat="0" applyFont="0" applyFill="0" applyBorder="0" applyAlignment="0" applyProtection="0">
      <alignment horizontal="right" vertical="top"/>
    </xf>
    <xf numFmtId="167" fontId="3" fillId="6" borderId="0" applyNumberFormat="0" applyFont="0" applyFill="0" applyBorder="0" applyAlignment="0" applyProtection="0">
      <alignment horizontal="right" vertical="top"/>
    </xf>
    <xf numFmtId="169" fontId="3" fillId="6" borderId="0" applyNumberFormat="0" applyFont="0" applyFill="0" applyBorder="0" applyAlignment="0" applyProtection="0">
      <alignment horizontal="right" vertical="top"/>
    </xf>
    <xf numFmtId="167" fontId="5" fillId="6" borderId="10" applyNumberFormat="0" applyFont="0" applyFill="0" applyBorder="0" applyAlignment="0" applyProtection="0">
      <alignment horizontal="right" vertical="top"/>
    </xf>
    <xf numFmtId="3" fontId="3" fillId="6" borderId="0" applyNumberFormat="0" applyFont="0" applyFill="0" applyBorder="0" applyAlignment="0" applyProtection="0">
      <alignment horizontal="right" vertical="top"/>
    </xf>
    <xf numFmtId="166" fontId="5" fillId="5" borderId="5" applyNumberFormat="0" applyFont="0" applyFill="0" applyBorder="0" applyAlignment="0" applyProtection="0">
      <alignment horizontal="right" vertical="top"/>
    </xf>
    <xf numFmtId="166" fontId="5" fillId="5" borderId="4" applyNumberFormat="0" applyFont="0" applyFill="0" applyBorder="0" applyAlignment="0" applyProtection="0">
      <alignment horizontal="right" vertical="top"/>
    </xf>
    <xf numFmtId="166" fontId="3" fillId="6" borderId="0" applyNumberFormat="0" applyFont="0" applyFill="0" applyBorder="0" applyAlignment="0" applyProtection="0">
      <alignment horizontal="right" vertical="top"/>
    </xf>
    <xf numFmtId="0" fontId="6" fillId="3" borderId="9" applyNumberFormat="0" applyFont="0" applyFill="0" applyBorder="0" applyAlignment="0" applyProtection="0">
      <alignment vertical="top"/>
    </xf>
    <xf numFmtId="164" fontId="6" fillId="5" borderId="10" applyNumberFormat="0" applyFont="0" applyFill="0" applyBorder="0" applyAlignment="0" applyProtection="0">
      <alignment horizontal="right" vertical="top"/>
    </xf>
    <xf numFmtId="164" fontId="6" fillId="5" borderId="9" applyNumberFormat="0" applyFont="0" applyFill="0" applyBorder="0" applyAlignment="0" applyProtection="0">
      <alignment horizontal="right" vertical="top"/>
    </xf>
    <xf numFmtId="170" fontId="5" fillId="5" borderId="0" applyNumberFormat="0" applyFont="0" applyFill="0" applyBorder="0" applyAlignment="0" applyProtection="0">
      <alignment horizontal="right" vertical="top"/>
    </xf>
    <xf numFmtId="170" fontId="5" fillId="5" borderId="7" applyNumberFormat="0" applyFont="0" applyFill="0" applyBorder="0" applyAlignment="0" applyProtection="0">
      <alignment horizontal="right" vertical="top"/>
    </xf>
    <xf numFmtId="170" fontId="6" fillId="5" borderId="0" applyNumberFormat="0" applyFont="0" applyFill="0" applyBorder="0" applyAlignment="0" applyProtection="0">
      <alignment horizontal="right" vertical="top"/>
    </xf>
    <xf numFmtId="170" fontId="6" fillId="5" borderId="7" applyNumberFormat="0" applyFont="0" applyFill="0" applyBorder="0" applyAlignment="0" applyProtection="0">
      <alignment horizontal="right" vertical="top"/>
    </xf>
    <xf numFmtId="170" fontId="5" fillId="5" borderId="10" applyNumberFormat="0" applyFont="0" applyFill="0" applyBorder="0" applyAlignment="0" applyProtection="0">
      <alignment horizontal="right" vertical="top"/>
    </xf>
    <xf numFmtId="170" fontId="5" fillId="5" borderId="9" applyNumberFormat="0" applyFont="0" applyFill="0" applyBorder="0" applyAlignment="0" applyProtection="0">
      <alignment horizontal="right" vertical="top"/>
    </xf>
    <xf numFmtId="0" fontId="6" fillId="6" borderId="0" applyNumberFormat="0" applyFont="0" applyFill="0" applyBorder="0" applyAlignment="0" applyProtection="0">
      <alignment horizontal="left" vertical="top"/>
    </xf>
    <xf numFmtId="4" fontId="6" fillId="6" borderId="0" applyNumberFormat="0" applyFont="0" applyFill="0" applyBorder="0" applyAlignment="0" applyProtection="0">
      <alignment horizontal="right" vertical="top"/>
    </xf>
    <xf numFmtId="4" fontId="6" fillId="6" borderId="8" applyNumberFormat="0" applyFont="0" applyFill="0" applyBorder="0" applyAlignment="0" applyProtection="0">
      <alignment horizontal="right" vertical="top"/>
    </xf>
    <xf numFmtId="4" fontId="6" fillId="6" borderId="10" applyNumberFormat="0" applyFont="0" applyFill="0" applyBorder="0" applyAlignment="0" applyProtection="0">
      <alignment horizontal="right" vertical="top"/>
    </xf>
    <xf numFmtId="4" fontId="6" fillId="6" borderId="11" applyProtection="0">
      <alignment horizontal="right" vertical="top"/>
    </xf>
    <xf numFmtId="171" fontId="5" fillId="6" borderId="0" applyNumberFormat="0" applyFont="0" applyFill="0" applyBorder="0" applyAlignment="0" applyProtection="0">
      <alignment horizontal="right" vertical="top"/>
    </xf>
    <xf numFmtId="165" fontId="5" fillId="6" borderId="0" applyNumberFormat="0" applyFont="0" applyFill="0" applyBorder="0" applyAlignment="0" applyProtection="0">
      <alignment horizontal="right" vertical="top"/>
    </xf>
    <xf numFmtId="168" fontId="5" fillId="6" borderId="0" applyNumberFormat="0" applyFont="0" applyFill="0" applyBorder="0" applyAlignment="0" applyProtection="0">
      <alignment horizontal="right" vertical="top"/>
    </xf>
    <xf numFmtId="168" fontId="5" fillId="6" borderId="10" applyNumberFormat="0" applyFont="0" applyFill="0" applyBorder="0" applyAlignment="0" applyProtection="0">
      <alignment horizontal="right" vertical="top"/>
    </xf>
    <xf numFmtId="4" fontId="3" fillId="6" borderId="0" applyNumberFormat="0" applyFont="0" applyFill="0" applyBorder="0" applyAlignment="0" applyProtection="0">
      <alignment horizontal="right" vertical="top"/>
    </xf>
    <xf numFmtId="4" fontId="3" fillId="6" borderId="8" applyNumberFormat="0" applyFont="0" applyFill="0" applyBorder="0" applyAlignment="0" applyProtection="0">
      <alignment horizontal="right" vertical="top"/>
    </xf>
    <xf numFmtId="4" fontId="6" fillId="5" borderId="7" applyNumberFormat="0" applyFont="0" applyFill="0" applyBorder="0" applyAlignment="0" applyProtection="0">
      <alignment horizontal="right" vertical="top"/>
    </xf>
    <xf numFmtId="4" fontId="3" fillId="5" borderId="0" applyNumberFormat="0" applyFont="0" applyFill="0" applyBorder="0" applyAlignment="0" applyProtection="0">
      <alignment horizontal="right" vertical="top"/>
    </xf>
    <xf numFmtId="165" fontId="3" fillId="6" borderId="0" applyNumberFormat="0" applyFont="0" applyFill="0" applyBorder="0" applyAlignment="0" applyProtection="0">
      <alignment horizontal="right" vertical="top"/>
    </xf>
    <xf numFmtId="167" fontId="5" fillId="6" borderId="0" applyNumberFormat="0" applyFont="0" applyFill="0" applyBorder="0" applyAlignment="0" applyProtection="0">
      <alignment horizontal="right" vertical="top"/>
    </xf>
    <xf numFmtId="167" fontId="6" fillId="6" borderId="0" applyNumberFormat="0" applyFont="0" applyFill="0" applyBorder="0" applyAlignment="0" applyProtection="0">
      <alignment horizontal="right" vertical="top"/>
    </xf>
    <xf numFmtId="169" fontId="3" fillId="6" borderId="8" applyNumberFormat="0" applyFont="0" applyFill="0" applyBorder="0" applyAlignment="0" applyProtection="0">
      <alignment horizontal="right" vertical="top"/>
    </xf>
    <xf numFmtId="169" fontId="6" fillId="5" borderId="10" applyNumberFormat="0" applyFont="0" applyFill="0" applyBorder="0" applyAlignment="0" applyProtection="0">
      <alignment horizontal="right" vertical="top"/>
    </xf>
    <xf numFmtId="169" fontId="6" fillId="5" borderId="9" applyProtection="0">
      <alignment horizontal="right" vertical="top"/>
    </xf>
    <xf numFmtId="164" fontId="3" fillId="5" borderId="5" applyNumberFormat="0" applyFont="0" applyFill="0" applyBorder="0" applyAlignment="0" applyProtection="0">
      <alignment horizontal="right" vertical="top"/>
    </xf>
    <xf numFmtId="167" fontId="3" fillId="5" borderId="10" applyNumberFormat="0" applyFont="0" applyFill="0" applyBorder="0" applyAlignment="0" applyProtection="0">
      <alignment horizontal="right" vertical="top"/>
    </xf>
    <xf numFmtId="164" fontId="3" fillId="5" borderId="10" applyNumberFormat="0" applyFont="0" applyFill="0" applyBorder="0" applyAlignment="0" applyProtection="0">
      <alignment horizontal="right" vertical="top"/>
    </xf>
    <xf numFmtId="3" fontId="5" fillId="6" borderId="0" applyNumberFormat="0" applyFont="0" applyFill="0" applyBorder="0" applyAlignment="0" applyProtection="0">
      <alignment horizontal="right" vertical="top"/>
    </xf>
    <xf numFmtId="169" fontId="5" fillId="6" borderId="0" applyNumberFormat="0" applyFont="0" applyFill="0" applyBorder="0" applyAlignment="0" applyProtection="0">
      <alignment horizontal="right" vertical="top"/>
    </xf>
    <xf numFmtId="0" fontId="5" fillId="6" borderId="4" applyProtection="0">
      <alignment horizontal="left" vertical="top"/>
    </xf>
    <xf numFmtId="164" fontId="6" fillId="6" borderId="0"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164" fontId="5" fillId="6" borderId="5" applyNumberFormat="0" applyFont="0" applyFill="0" applyBorder="0" applyAlignment="0" applyProtection="0">
      <alignment horizontal="right" vertical="top"/>
    </xf>
    <xf numFmtId="164" fontId="5" fillId="6" borderId="0" applyNumberFormat="0" applyFont="0" applyFill="0" applyBorder="0" applyAlignment="0" applyProtection="0">
      <alignment horizontal="right" vertical="top"/>
    </xf>
    <xf numFmtId="164" fontId="3" fillId="5" borderId="2" applyNumberFormat="0" applyFont="0" applyFill="0" applyBorder="0" applyAlignment="0" applyProtection="0">
      <alignment horizontal="right" vertical="top"/>
    </xf>
    <xf numFmtId="167" fontId="3" fillId="6" borderId="10" applyProtection="0">
      <alignment horizontal="right" vertical="top"/>
    </xf>
    <xf numFmtId="167" fontId="3" fillId="5" borderId="5" applyNumberFormat="0" applyFont="0" applyFill="0" applyBorder="0" applyAlignment="0" applyProtection="0">
      <alignment horizontal="right" vertical="top"/>
    </xf>
    <xf numFmtId="4" fontId="5" fillId="5" borderId="2" applyNumberFormat="0" applyFont="0" applyFill="0" applyBorder="0" applyAlignment="0" applyProtection="0">
      <alignment horizontal="right" vertical="top"/>
    </xf>
    <xf numFmtId="4" fontId="5" fillId="5" borderId="12" applyNumberFormat="0" applyFont="0" applyFill="0" applyBorder="0" applyAlignment="0" applyProtection="0">
      <alignment horizontal="right" vertical="top"/>
    </xf>
    <xf numFmtId="0" fontId="5" fillId="7" borderId="1" applyNumberFormat="0" applyFont="0" applyFill="0" applyBorder="0" applyAlignment="0" applyProtection="0">
      <alignment vertical="top"/>
    </xf>
    <xf numFmtId="165" fontId="5" fillId="5" borderId="2" applyNumberFormat="0" applyFont="0" applyFill="0" applyBorder="0" applyAlignment="0" applyProtection="0">
      <alignment horizontal="right" vertical="top"/>
    </xf>
    <xf numFmtId="165" fontId="5" fillId="5" borderId="12" applyNumberFormat="0" applyFont="0" applyFill="0" applyBorder="0" applyAlignment="0" applyProtection="0">
      <alignment horizontal="right" vertical="top"/>
    </xf>
    <xf numFmtId="165" fontId="6" fillId="5" borderId="10" applyNumberFormat="0" applyFont="0" applyFill="0" applyBorder="0" applyAlignment="0" applyProtection="0">
      <alignment horizontal="right" vertical="top"/>
    </xf>
    <xf numFmtId="165" fontId="6" fillId="5" borderId="9" applyNumberFormat="0" applyFont="0" applyFill="0" applyBorder="0" applyAlignment="0" applyProtection="0">
      <alignment horizontal="right" vertical="top"/>
    </xf>
    <xf numFmtId="165" fontId="5" fillId="5" borderId="10" applyNumberFormat="0" applyFont="0" applyFill="0" applyBorder="0" applyAlignment="0" applyProtection="0">
      <alignment horizontal="right" vertical="top"/>
    </xf>
    <xf numFmtId="165" fontId="5" fillId="5" borderId="9" applyNumberFormat="0" applyFont="0" applyFill="0" applyBorder="0" applyAlignment="0" applyProtection="0">
      <alignment horizontal="right" vertical="top"/>
    </xf>
    <xf numFmtId="170" fontId="5" fillId="5" borderId="5" applyNumberFormat="0" applyFont="0" applyFill="0" applyBorder="0" applyAlignment="0" applyProtection="0">
      <alignment horizontal="right" vertical="top"/>
    </xf>
    <xf numFmtId="170" fontId="5" fillId="5" borderId="4" applyNumberFormat="0" applyFont="0" applyFill="0" applyBorder="0" applyAlignment="0" applyProtection="0">
      <alignment horizontal="right" vertical="top"/>
    </xf>
    <xf numFmtId="170" fontId="5" fillId="5" borderId="2" applyNumberFormat="0" applyFont="0" applyFill="0" applyBorder="0" applyAlignment="0" applyProtection="0">
      <alignment horizontal="right" vertical="top"/>
    </xf>
    <xf numFmtId="170" fontId="5" fillId="5" borderId="12" applyNumberFormat="0" applyFont="0" applyFill="0" applyBorder="0" applyAlignment="0" applyProtection="0">
      <alignment horizontal="right" vertical="top"/>
    </xf>
    <xf numFmtId="0" fontId="1" fillId="0" borderId="16">
      <alignment vertical="center"/>
    </xf>
  </cellStyleXfs>
  <cellXfs count="112">
    <xf numFmtId="0" fontId="0" fillId="0" borderId="0" xfId="0">
      <alignment vertical="center"/>
    </xf>
    <xf numFmtId="0" fontId="3" fillId="2" borderId="0" xfId="3">
      <alignment vertical="top" shrinkToFit="1"/>
    </xf>
    <xf numFmtId="0" fontId="4" fillId="2" borderId="0" xfId="4">
      <alignment vertical="top" shrinkToFit="1"/>
    </xf>
    <xf numFmtId="0" fontId="5" fillId="2" borderId="1" xfId="5">
      <alignment horizontal="center" vertical="top" shrinkToFit="1"/>
    </xf>
    <xf numFmtId="0" fontId="5" fillId="2" borderId="2" xfId="6">
      <alignment horizontal="center" vertical="top" shrinkToFit="1"/>
    </xf>
    <xf numFmtId="0" fontId="5" fillId="2" borderId="3" xfId="7">
      <alignment horizontal="center" vertical="top" shrinkToFit="1"/>
    </xf>
    <xf numFmtId="0" fontId="5" fillId="2" borderId="4" xfId="8">
      <alignment vertical="top" shrinkToFit="1"/>
    </xf>
    <xf numFmtId="0" fontId="5" fillId="3" borderId="5" xfId="9">
      <alignment horizontal="left" vertical="top" shrinkToFit="1"/>
      <protection locked="0"/>
    </xf>
    <xf numFmtId="166" fontId="5" fillId="3" borderId="5" xfId="10">
      <alignment horizontal="right" vertical="top" shrinkToFit="1"/>
      <protection locked="0"/>
    </xf>
    <xf numFmtId="14" fontId="5" fillId="3" borderId="6" xfId="11">
      <alignment horizontal="right" vertical="top" shrinkToFit="1"/>
      <protection locked="0"/>
    </xf>
    <xf numFmtId="0" fontId="5" fillId="2" borderId="7" xfId="12">
      <alignment vertical="top" shrinkToFit="1"/>
    </xf>
    <xf numFmtId="0" fontId="5" fillId="3" borderId="0" xfId="13">
      <alignment horizontal="left" vertical="top" shrinkToFit="1"/>
      <protection locked="0"/>
    </xf>
    <xf numFmtId="166" fontId="5" fillId="3" borderId="0" xfId="14">
      <alignment horizontal="right" vertical="top" shrinkToFit="1"/>
      <protection locked="0"/>
    </xf>
    <xf numFmtId="14" fontId="5" fillId="3" borderId="8" xfId="15">
      <alignment horizontal="right" vertical="top" shrinkToFit="1"/>
      <protection locked="0"/>
    </xf>
    <xf numFmtId="0" fontId="5" fillId="2" borderId="9" xfId="16">
      <alignment vertical="top" shrinkToFit="1"/>
    </xf>
    <xf numFmtId="0" fontId="5" fillId="3" borderId="10" xfId="17">
      <alignment horizontal="left" vertical="top" shrinkToFit="1"/>
      <protection locked="0"/>
    </xf>
    <xf numFmtId="166" fontId="5" fillId="3" borderId="10" xfId="18">
      <alignment horizontal="right" vertical="top" shrinkToFit="1"/>
      <protection locked="0"/>
    </xf>
    <xf numFmtId="14" fontId="5" fillId="3" borderId="11" xfId="19">
      <alignment horizontal="right" vertical="top" shrinkToFit="1"/>
      <protection locked="0"/>
    </xf>
    <xf numFmtId="4" fontId="5" fillId="3" borderId="5" xfId="20">
      <alignment horizontal="right" vertical="top" shrinkToFit="1"/>
      <protection locked="0"/>
    </xf>
    <xf numFmtId="167" fontId="5" fillId="2" borderId="6" xfId="21">
      <alignment horizontal="right" vertical="top" shrinkToFit="1"/>
    </xf>
    <xf numFmtId="4" fontId="5" fillId="3" borderId="0" xfId="22">
      <alignment horizontal="right" vertical="top" shrinkToFit="1"/>
      <protection locked="0"/>
    </xf>
    <xf numFmtId="167" fontId="5" fillId="2" borderId="8" xfId="23">
      <alignment horizontal="right" vertical="top" shrinkToFit="1"/>
    </xf>
    <xf numFmtId="0" fontId="5" fillId="2" borderId="12" xfId="24">
      <alignment vertical="top" shrinkToFit="1"/>
    </xf>
    <xf numFmtId="4" fontId="5" fillId="2" borderId="2" xfId="25">
      <alignment horizontal="right" vertical="top" shrinkToFit="1"/>
    </xf>
    <xf numFmtId="167" fontId="5" fillId="2" borderId="3" xfId="26">
      <alignment horizontal="right" vertical="top" shrinkToFit="1"/>
    </xf>
    <xf numFmtId="3" fontId="5" fillId="2" borderId="5" xfId="27">
      <alignment horizontal="right" vertical="top" shrinkToFit="1"/>
    </xf>
    <xf numFmtId="0" fontId="6" fillId="2" borderId="7" xfId="29">
      <alignment vertical="top" shrinkToFit="1"/>
    </xf>
    <xf numFmtId="3" fontId="3" fillId="3" borderId="0" xfId="30">
      <alignment horizontal="right" vertical="top" shrinkToFit="1"/>
      <protection locked="0"/>
    </xf>
    <xf numFmtId="3" fontId="5" fillId="2" borderId="0" xfId="32">
      <alignment horizontal="right" vertical="top" shrinkToFit="1"/>
    </xf>
    <xf numFmtId="0" fontId="5" fillId="2" borderId="8" xfId="33">
      <alignment horizontal="left" vertical="top" shrinkToFit="1"/>
    </xf>
    <xf numFmtId="0" fontId="6" fillId="2" borderId="9" xfId="34">
      <alignment vertical="top" shrinkToFit="1"/>
    </xf>
    <xf numFmtId="3" fontId="3" fillId="3" borderId="10" xfId="35">
      <alignment horizontal="right" vertical="top" shrinkToFit="1"/>
      <protection locked="0"/>
    </xf>
    <xf numFmtId="0" fontId="5" fillId="3" borderId="12" xfId="37">
      <alignment horizontal="left" vertical="top" shrinkToFit="1"/>
      <protection locked="0"/>
    </xf>
    <xf numFmtId="4" fontId="5" fillId="2" borderId="5" xfId="38">
      <alignment horizontal="right" vertical="top" shrinkToFit="1"/>
    </xf>
    <xf numFmtId="4" fontId="5" fillId="2" borderId="6" xfId="39">
      <alignment horizontal="right" vertical="top" shrinkToFit="1"/>
    </xf>
    <xf numFmtId="4" fontId="3" fillId="3" borderId="0" xfId="40">
      <alignment horizontal="right" vertical="top" shrinkToFit="1"/>
      <protection locked="0"/>
    </xf>
    <xf numFmtId="4" fontId="3" fillId="3" borderId="8" xfId="41">
      <alignment horizontal="right" vertical="top" shrinkToFit="1"/>
      <protection locked="0"/>
    </xf>
    <xf numFmtId="4" fontId="5" fillId="2" borderId="10" xfId="42">
      <alignment horizontal="right" vertical="top" shrinkToFit="1"/>
    </xf>
    <xf numFmtId="4" fontId="5" fillId="2" borderId="11" xfId="43">
      <alignment horizontal="right" vertical="top" shrinkToFit="1"/>
    </xf>
    <xf numFmtId="4" fontId="3" fillId="2" borderId="0" xfId="44">
      <alignment horizontal="right" vertical="top" shrinkToFit="1"/>
    </xf>
    <xf numFmtId="4" fontId="3" fillId="2" borderId="8" xfId="45">
      <alignment horizontal="right" vertical="top" shrinkToFit="1"/>
    </xf>
    <xf numFmtId="4" fontId="5" fillId="2" borderId="0" xfId="46">
      <alignment horizontal="right" vertical="top" shrinkToFit="1"/>
    </xf>
    <xf numFmtId="4" fontId="5" fillId="2" borderId="8" xfId="47">
      <alignment horizontal="right" vertical="top" shrinkToFit="1"/>
    </xf>
    <xf numFmtId="0" fontId="5" fillId="2" borderId="2" xfId="48">
      <alignment vertical="top" shrinkToFit="1"/>
    </xf>
    <xf numFmtId="0" fontId="5" fillId="2" borderId="3" xfId="49">
      <alignment vertical="top" shrinkToFit="1"/>
    </xf>
    <xf numFmtId="0" fontId="5" fillId="2" borderId="0" xfId="50">
      <alignment horizontal="left" vertical="top" shrinkToFit="1"/>
    </xf>
    <xf numFmtId="0" fontId="3" fillId="2" borderId="0" xfId="51">
      <alignment horizontal="left" vertical="top" shrinkToFit="1"/>
    </xf>
    <xf numFmtId="0" fontId="3" fillId="2" borderId="8" xfId="52">
      <alignment horizontal="left" vertical="top" shrinkToFit="1"/>
    </xf>
    <xf numFmtId="0" fontId="5" fillId="2" borderId="10" xfId="53">
      <alignment horizontal="left" vertical="top" shrinkToFit="1"/>
    </xf>
    <xf numFmtId="0" fontId="5" fillId="2" borderId="11" xfId="54">
      <alignment horizontal="left" vertical="top" shrinkToFit="1"/>
    </xf>
    <xf numFmtId="0" fontId="3" fillId="2" borderId="5" xfId="55">
      <alignment horizontal="left" vertical="top" shrinkToFit="1"/>
    </xf>
    <xf numFmtId="4" fontId="3" fillId="2" borderId="5" xfId="56">
      <alignment horizontal="right" vertical="top" shrinkToFit="1"/>
    </xf>
    <xf numFmtId="166" fontId="3" fillId="2" borderId="5" xfId="57">
      <alignment horizontal="right" vertical="top" shrinkToFit="1"/>
    </xf>
    <xf numFmtId="14" fontId="3" fillId="2" borderId="6" xfId="58">
      <alignment horizontal="right" vertical="top" shrinkToFit="1"/>
    </xf>
    <xf numFmtId="166" fontId="3" fillId="2" borderId="0" xfId="59">
      <alignment horizontal="right" vertical="top" shrinkToFit="1"/>
    </xf>
    <xf numFmtId="14" fontId="3" fillId="2" borderId="8" xfId="60">
      <alignment horizontal="right" vertical="top" shrinkToFit="1"/>
    </xf>
    <xf numFmtId="0" fontId="3" fillId="2" borderId="10" xfId="61">
      <alignment horizontal="left" vertical="top" shrinkToFit="1"/>
    </xf>
    <xf numFmtId="4" fontId="3" fillId="2" borderId="10" xfId="62">
      <alignment horizontal="right" vertical="top" shrinkToFit="1"/>
    </xf>
    <xf numFmtId="166" fontId="3" fillId="2" borderId="10" xfId="63">
      <alignment horizontal="right" vertical="top" shrinkToFit="1"/>
    </xf>
    <xf numFmtId="14" fontId="3" fillId="2" borderId="11" xfId="64">
      <alignment horizontal="right" vertical="top" shrinkToFit="1"/>
    </xf>
    <xf numFmtId="0" fontId="5" fillId="2" borderId="2" xfId="65">
      <alignment horizontal="left" vertical="top" shrinkToFit="1"/>
    </xf>
    <xf numFmtId="0" fontId="5" fillId="4" borderId="0" xfId="66">
      <alignment vertical="top" shrinkToFit="1"/>
    </xf>
    <xf numFmtId="0" fontId="7" fillId="4" borderId="0" xfId="67">
      <alignment vertical="top" shrinkToFit="1"/>
    </xf>
    <xf numFmtId="0" fontId="5" fillId="4" borderId="0" xfId="68">
      <alignment horizontal="right" vertical="top" shrinkToFit="1"/>
    </xf>
    <xf numFmtId="0" fontId="3" fillId="4" borderId="0" xfId="69">
      <alignment vertical="top" shrinkToFit="1"/>
    </xf>
    <xf numFmtId="0" fontId="7" fillId="2" borderId="2" xfId="70">
      <alignment vertical="top" shrinkToFit="1"/>
    </xf>
    <xf numFmtId="0" fontId="5" fillId="2" borderId="2" xfId="71">
      <alignment horizontal="right" vertical="top" shrinkToFit="1"/>
    </xf>
    <xf numFmtId="0" fontId="3" fillId="2" borderId="2" xfId="72">
      <alignment vertical="top" shrinkToFit="1"/>
    </xf>
    <xf numFmtId="0" fontId="3" fillId="2" borderId="6" xfId="73">
      <alignment horizontal="left" vertical="top" shrinkToFit="1"/>
    </xf>
    <xf numFmtId="0" fontId="5" fillId="2" borderId="3" xfId="74">
      <alignment horizontal="left" vertical="top" shrinkToFit="1"/>
    </xf>
    <xf numFmtId="0" fontId="5" fillId="2" borderId="13" xfId="75">
      <alignment horizontal="left" vertical="top" shrinkToFit="1"/>
    </xf>
    <xf numFmtId="0" fontId="5" fillId="2" borderId="14" xfId="76">
      <alignment horizontal="left" vertical="top" shrinkToFit="1"/>
    </xf>
    <xf numFmtId="0" fontId="3" fillId="3" borderId="14" xfId="78">
      <alignment vertical="top" shrinkToFit="1"/>
      <protection locked="0"/>
    </xf>
    <xf numFmtId="0" fontId="3" fillId="2" borderId="14" xfId="77">
      <alignment vertical="top" shrinkToFit="1"/>
    </xf>
    <xf numFmtId="0" fontId="5" fillId="3" borderId="14" xfId="79">
      <alignment vertical="top" shrinkToFit="1"/>
      <protection locked="0"/>
    </xf>
    <xf numFmtId="0" fontId="6" fillId="3" borderId="14" xfId="80">
      <alignment vertical="top" shrinkToFit="1"/>
      <protection locked="0"/>
    </xf>
    <xf numFmtId="0" fontId="5" fillId="2" borderId="13" xfId="75" applyAlignment="1">
      <alignment horizontal="left" vertical="top" wrapText="1" shrinkToFit="1"/>
    </xf>
    <xf numFmtId="0" fontId="3" fillId="3" borderId="14" xfId="78" applyAlignment="1">
      <alignment vertical="top" wrapText="1" shrinkToFit="1"/>
      <protection locked="0"/>
    </xf>
    <xf numFmtId="0" fontId="0" fillId="0" borderId="0" xfId="0" applyAlignment="1">
      <alignment vertical="center" wrapText="1"/>
    </xf>
    <xf numFmtId="0" fontId="10" fillId="0" borderId="16" xfId="0" applyFont="1" applyBorder="1" applyAlignment="1">
      <alignment horizontal="left" vertical="center" wrapText="1" indent="4"/>
    </xf>
    <xf numFmtId="0" fontId="0" fillId="0" borderId="16" xfId="0" applyBorder="1">
      <alignment vertical="center"/>
    </xf>
    <xf numFmtId="0" fontId="11" fillId="0" borderId="16" xfId="0" applyFont="1" applyBorder="1" applyAlignment="1">
      <alignment horizontal="center" vertical="center" wrapText="1"/>
    </xf>
    <xf numFmtId="0" fontId="12" fillId="0" borderId="15" xfId="0" applyFont="1" applyBorder="1" applyAlignment="1">
      <alignment vertical="center" wrapText="1"/>
    </xf>
    <xf numFmtId="0" fontId="0" fillId="0" borderId="16" xfId="0" applyFont="1" applyBorder="1" applyAlignment="1">
      <alignment vertical="center" wrapText="1"/>
    </xf>
    <xf numFmtId="0" fontId="0" fillId="0" borderId="16" xfId="0" applyBorder="1" applyAlignment="1">
      <alignment vertical="center" wrapText="1"/>
    </xf>
    <xf numFmtId="0" fontId="9" fillId="0" borderId="15" xfId="1" applyBorder="1" applyAlignment="1" applyProtection="1">
      <alignment vertical="center" wrapText="1"/>
    </xf>
    <xf numFmtId="0" fontId="15" fillId="0" borderId="16" xfId="0" applyFont="1" applyBorder="1" applyAlignment="1">
      <alignment vertical="center" wrapText="1"/>
    </xf>
    <xf numFmtId="0" fontId="14" fillId="0" borderId="16" xfId="0" applyFont="1" applyBorder="1" applyAlignment="1">
      <alignment vertical="center" wrapText="1"/>
    </xf>
    <xf numFmtId="0" fontId="0" fillId="0" borderId="16" xfId="0" applyBorder="1" applyAlignment="1">
      <alignment horizontal="left" vertical="center" wrapText="1" indent="1"/>
    </xf>
    <xf numFmtId="0" fontId="0" fillId="0" borderId="16" xfId="0" applyBorder="1" applyAlignment="1">
      <alignment horizontal="left" vertical="center" wrapText="1" indent="2"/>
    </xf>
    <xf numFmtId="0" fontId="9" fillId="0" borderId="16" xfId="1" applyBorder="1" applyAlignment="1" applyProtection="1">
      <alignment horizontal="left" vertical="center" wrapText="1" indent="1"/>
    </xf>
    <xf numFmtId="0" fontId="1" fillId="0" borderId="15" xfId="193" applyFont="1" applyBorder="1" applyAlignment="1">
      <alignment horizontal="left" vertical="center" wrapText="1" indent="1"/>
    </xf>
    <xf numFmtId="0" fontId="0" fillId="0" borderId="0" xfId="0" applyBorder="1" applyAlignment="1">
      <alignment vertical="center" wrapText="1"/>
    </xf>
    <xf numFmtId="0" fontId="1" fillId="0" borderId="15" xfId="193" applyNumberFormat="1" applyFont="1" applyBorder="1" applyAlignment="1">
      <alignment vertical="center" wrapText="1"/>
    </xf>
    <xf numFmtId="0" fontId="1" fillId="0" borderId="15" xfId="193" applyFont="1" applyBorder="1" applyAlignment="1">
      <alignment vertical="center" wrapText="1"/>
    </xf>
    <xf numFmtId="0" fontId="1" fillId="0" borderId="15" xfId="193" applyFont="1" applyBorder="1" applyAlignment="1">
      <alignment vertical="top" wrapText="1"/>
    </xf>
    <xf numFmtId="0" fontId="0" fillId="0" borderId="16" xfId="0" applyNumberFormat="1" applyBorder="1" applyAlignment="1">
      <alignment horizontal="left" vertical="center" wrapText="1"/>
    </xf>
    <xf numFmtId="0" fontId="9" fillId="0" borderId="0" xfId="1" applyBorder="1" applyAlignment="1" applyProtection="1">
      <alignment vertical="center" wrapText="1"/>
    </xf>
    <xf numFmtId="0" fontId="0" fillId="8" borderId="12" xfId="0" applyFill="1" applyBorder="1" applyAlignment="1">
      <alignment vertical="center" wrapText="1"/>
    </xf>
    <xf numFmtId="0" fontId="0" fillId="0" borderId="17" xfId="0" applyBorder="1" applyAlignment="1">
      <alignment vertical="center" wrapText="1"/>
    </xf>
    <xf numFmtId="0" fontId="0" fillId="0" borderId="16" xfId="0" applyBorder="1" applyAlignment="1">
      <alignment horizontal="left" vertical="center" wrapText="1"/>
    </xf>
    <xf numFmtId="0" fontId="2" fillId="2" borderId="0" xfId="2">
      <alignment vertical="top" shrinkToFit="1"/>
    </xf>
    <xf numFmtId="0" fontId="3" fillId="2" borderId="0" xfId="3">
      <alignment vertical="top" shrinkToFit="1"/>
    </xf>
    <xf numFmtId="0" fontId="4" fillId="2" borderId="0" xfId="4">
      <alignment vertical="top" shrinkToFit="1"/>
    </xf>
    <xf numFmtId="0" fontId="5" fillId="2" borderId="2" xfId="7" applyBorder="1">
      <alignment horizontal="center" vertical="top" shrinkToFit="1"/>
    </xf>
    <xf numFmtId="0" fontId="5" fillId="2" borderId="3" xfId="7" applyBorder="1">
      <alignment horizontal="center" vertical="top" shrinkToFit="1"/>
    </xf>
    <xf numFmtId="0" fontId="5" fillId="2" borderId="0" xfId="28" applyBorder="1">
      <alignment horizontal="left" vertical="top" shrinkToFit="1"/>
    </xf>
    <xf numFmtId="0" fontId="5" fillId="2" borderId="8" xfId="28" applyBorder="1">
      <alignment horizontal="left" vertical="top" shrinkToFit="1"/>
    </xf>
    <xf numFmtId="0" fontId="3" fillId="3" borderId="8" xfId="31" applyBorder="1">
      <alignment horizontal="left" vertical="top" shrinkToFit="1"/>
      <protection locked="0"/>
    </xf>
    <xf numFmtId="0" fontId="3" fillId="3" borderId="10" xfId="36" applyBorder="1">
      <alignment horizontal="left" vertical="top" shrinkToFit="1"/>
      <protection locked="0"/>
    </xf>
    <xf numFmtId="0" fontId="3" fillId="3" borderId="11" xfId="36" applyBorder="1">
      <alignment horizontal="left" vertical="top" shrinkToFit="1"/>
      <protection locked="0"/>
    </xf>
    <xf numFmtId="0" fontId="5" fillId="2" borderId="8" xfId="33" applyBorder="1">
      <alignment horizontal="left" vertical="top" shrinkToFit="1"/>
    </xf>
  </cellXfs>
  <cellStyles count="194">
    <cellStyle name="Hyperlink" xfId="1" builtinId="8"/>
    <cellStyle name="MSSStyle001" xfId="2"/>
    <cellStyle name="MSSStyle002" xfId="3"/>
    <cellStyle name="MSSStyle003" xfId="4"/>
    <cellStyle name="MSSStyle004" xfId="5"/>
    <cellStyle name="MSSStyle005" xfId="6"/>
    <cellStyle name="MSSStyle006" xfId="7"/>
    <cellStyle name="MSSStyle007" xfId="8"/>
    <cellStyle name="MSSStyle008" xfId="9"/>
    <cellStyle name="MSSStyle009" xfId="10"/>
    <cellStyle name="MSSStyle010" xfId="11"/>
    <cellStyle name="MSSStyle011" xfId="12"/>
    <cellStyle name="MSSStyle012" xfId="13"/>
    <cellStyle name="MSSStyle013" xfId="14"/>
    <cellStyle name="MSSStyle014" xfId="15"/>
    <cellStyle name="MSSStyle015" xfId="16"/>
    <cellStyle name="MSSStyle016" xfId="17"/>
    <cellStyle name="MSSStyle017" xfId="18"/>
    <cellStyle name="MSSStyle018" xfId="19"/>
    <cellStyle name="MSSStyle019" xfId="20"/>
    <cellStyle name="MSSStyle020" xfId="21"/>
    <cellStyle name="MSSStyle021" xfId="22"/>
    <cellStyle name="MSSStyle022" xfId="23"/>
    <cellStyle name="MSSStyle023" xfId="24"/>
    <cellStyle name="MSSStyle024" xfId="25"/>
    <cellStyle name="MSSStyle025" xfId="26"/>
    <cellStyle name="MSSStyle026" xfId="27"/>
    <cellStyle name="MSSStyle027" xfId="28"/>
    <cellStyle name="MSSStyle028" xfId="29"/>
    <cellStyle name="MSSStyle029" xfId="30"/>
    <cellStyle name="MSSStyle030" xfId="31"/>
    <cellStyle name="MSSStyle031" xfId="32"/>
    <cellStyle name="MSSStyle032" xfId="33"/>
    <cellStyle name="MSSStyle033" xfId="34"/>
    <cellStyle name="MSSStyle034" xfId="35"/>
    <cellStyle name="MSSStyle035" xfId="36"/>
    <cellStyle name="MSSStyle036" xfId="37"/>
    <cellStyle name="MSSStyle037" xfId="38"/>
    <cellStyle name="MSSStyle038" xfId="39"/>
    <cellStyle name="MSSStyle039" xfId="40"/>
    <cellStyle name="MSSStyle040" xfId="41"/>
    <cellStyle name="MSSStyle041" xfId="42"/>
    <cellStyle name="MSSStyle042" xfId="43"/>
    <cellStyle name="MSSStyle043" xfId="44"/>
    <cellStyle name="MSSStyle044" xfId="45"/>
    <cellStyle name="MSSStyle045" xfId="46"/>
    <cellStyle name="MSSStyle046" xfId="47"/>
    <cellStyle name="MSSStyle047" xfId="48"/>
    <cellStyle name="MSSStyle048" xfId="49"/>
    <cellStyle name="MSSStyle049" xfId="50"/>
    <cellStyle name="MSSStyle050" xfId="51"/>
    <cellStyle name="MSSStyle051" xfId="52"/>
    <cellStyle name="MSSStyle052" xfId="53"/>
    <cellStyle name="MSSStyle053" xfId="54"/>
    <cellStyle name="MSSStyle054" xfId="55"/>
    <cellStyle name="MSSStyle055" xfId="56"/>
    <cellStyle name="MSSStyle056" xfId="57"/>
    <cellStyle name="MSSStyle057" xfId="58"/>
    <cellStyle name="MSSStyle058" xfId="59"/>
    <cellStyle name="MSSStyle059" xfId="60"/>
    <cellStyle name="MSSStyle060" xfId="61"/>
    <cellStyle name="MSSStyle061" xfId="62"/>
    <cellStyle name="MSSStyle062" xfId="63"/>
    <cellStyle name="MSSStyle063" xfId="64"/>
    <cellStyle name="MSSStyle064" xfId="65"/>
    <cellStyle name="MSSStyle065" xfId="66"/>
    <cellStyle name="MSSStyle066" xfId="67"/>
    <cellStyle name="MSSStyle067" xfId="68"/>
    <cellStyle name="MSSStyle068" xfId="69"/>
    <cellStyle name="MSSStyle069" xfId="70"/>
    <cellStyle name="MSSStyle070" xfId="71"/>
    <cellStyle name="MSSStyle071" xfId="72"/>
    <cellStyle name="MSSStyle072" xfId="73"/>
    <cellStyle name="MSSStyle073" xfId="74"/>
    <cellStyle name="MSSStyle074" xfId="75"/>
    <cellStyle name="MSSStyle075" xfId="76"/>
    <cellStyle name="MSSStyle076" xfId="77"/>
    <cellStyle name="MSSStyle077" xfId="78"/>
    <cellStyle name="MSSStyle078" xfId="79"/>
    <cellStyle name="MSSStyle079" xfId="80"/>
    <cellStyle name="MSSStyle080" xfId="81"/>
    <cellStyle name="MSSStyle081" xfId="82"/>
    <cellStyle name="MSSStyle082" xfId="83"/>
    <cellStyle name="MSSStyle083" xfId="84"/>
    <cellStyle name="MSSStyle084" xfId="85"/>
    <cellStyle name="MSSStyle085" xfId="86"/>
    <cellStyle name="MSSStyle086" xfId="87"/>
    <cellStyle name="MSSStyle087" xfId="88"/>
    <cellStyle name="MSSStyle088" xfId="89"/>
    <cellStyle name="MSSStyle089" xfId="90"/>
    <cellStyle name="MSSStyle090" xfId="91"/>
    <cellStyle name="MSSStyle091" xfId="92"/>
    <cellStyle name="MSSStyle092" xfId="93"/>
    <cellStyle name="MSSStyle093" xfId="94"/>
    <cellStyle name="MSSStyle094" xfId="95"/>
    <cellStyle name="MSSStyle095" xfId="96"/>
    <cellStyle name="MSSStyle096" xfId="97"/>
    <cellStyle name="MSSStyle097" xfId="98"/>
    <cellStyle name="MSSStyle098" xfId="99"/>
    <cellStyle name="MSSStyle099" xfId="100"/>
    <cellStyle name="MSSStyle100" xfId="101"/>
    <cellStyle name="MSSStyle101" xfId="102"/>
    <cellStyle name="MSSStyle102" xfId="103"/>
    <cellStyle name="MSSStyle103" xfId="104"/>
    <cellStyle name="MSSStyle104" xfId="105"/>
    <cellStyle name="MSSStyle105" xfId="106"/>
    <cellStyle name="MSSStyle106" xfId="107"/>
    <cellStyle name="MSSStyle107" xfId="108"/>
    <cellStyle name="MSSStyle108" xfId="109"/>
    <cellStyle name="MSSStyle109" xfId="110"/>
    <cellStyle name="MSSStyle110" xfId="111"/>
    <cellStyle name="MSSStyle111" xfId="112"/>
    <cellStyle name="MSSStyle112" xfId="113"/>
    <cellStyle name="MSSStyle113" xfId="114"/>
    <cellStyle name="MSSStyle114" xfId="115"/>
    <cellStyle name="MSSStyle115" xfId="116"/>
    <cellStyle name="MSSStyle116" xfId="117"/>
    <cellStyle name="MSSStyle117" xfId="118"/>
    <cellStyle name="MSSStyle118" xfId="119"/>
    <cellStyle name="MSSStyle119" xfId="120"/>
    <cellStyle name="MSSStyle120" xfId="121"/>
    <cellStyle name="MSSStyle121" xfId="122"/>
    <cellStyle name="MSSStyle122" xfId="123"/>
    <cellStyle name="MSSStyle123" xfId="124"/>
    <cellStyle name="MSSStyle124" xfId="125"/>
    <cellStyle name="MSSStyle125" xfId="126"/>
    <cellStyle name="MSSStyle126" xfId="127"/>
    <cellStyle name="MSSStyle127" xfId="128"/>
    <cellStyle name="MSSStyle128" xfId="129"/>
    <cellStyle name="MSSStyle129" xfId="130"/>
    <cellStyle name="MSSStyle130" xfId="131"/>
    <cellStyle name="MSSStyle131" xfId="132"/>
    <cellStyle name="MSSStyle132" xfId="133"/>
    <cellStyle name="MSSStyle133" xfId="134"/>
    <cellStyle name="MSSStyle134" xfId="135"/>
    <cellStyle name="MSSStyle135" xfId="136"/>
    <cellStyle name="MSSStyle136" xfId="137"/>
    <cellStyle name="MSSStyle137" xfId="138"/>
    <cellStyle name="MSSStyle138" xfId="139"/>
    <cellStyle name="MSSStyle139" xfId="140"/>
    <cellStyle name="MSSStyle140" xfId="141"/>
    <cellStyle name="MSSStyle141" xfId="142"/>
    <cellStyle name="MSSStyle142" xfId="143"/>
    <cellStyle name="MSSStyle143" xfId="144"/>
    <cellStyle name="MSSStyle144" xfId="145"/>
    <cellStyle name="MSSStyle145" xfId="146"/>
    <cellStyle name="MSSStyle146" xfId="147"/>
    <cellStyle name="MSSStyle147" xfId="148"/>
    <cellStyle name="MSSStyle148" xfId="149"/>
    <cellStyle name="MSSStyle149" xfId="150"/>
    <cellStyle name="MSSStyle150" xfId="151"/>
    <cellStyle name="MSSStyle151" xfId="152"/>
    <cellStyle name="MSSStyle152" xfId="153"/>
    <cellStyle name="MSSStyle153" xfId="154"/>
    <cellStyle name="MSSStyle154" xfId="155"/>
    <cellStyle name="MSSStyle155" xfId="156"/>
    <cellStyle name="MSSStyle156" xfId="157"/>
    <cellStyle name="MSSStyle157" xfId="158"/>
    <cellStyle name="MSSStyle158" xfId="159"/>
    <cellStyle name="MSSStyle159" xfId="160"/>
    <cellStyle name="MSSStyle160" xfId="161"/>
    <cellStyle name="MSSStyle161" xfId="162"/>
    <cellStyle name="MSSStyle162" xfId="163"/>
    <cellStyle name="MSSStyle163" xfId="164"/>
    <cellStyle name="MSSStyle164" xfId="165"/>
    <cellStyle name="MSSStyle165" xfId="166"/>
    <cellStyle name="MSSStyle166" xfId="167"/>
    <cellStyle name="MSSStyle167" xfId="168"/>
    <cellStyle name="MSSStyle168" xfId="169"/>
    <cellStyle name="MSSStyle169" xfId="170"/>
    <cellStyle name="MSSStyle170" xfId="171"/>
    <cellStyle name="MSSStyle171" xfId="172"/>
    <cellStyle name="MSSStyle172" xfId="173"/>
    <cellStyle name="MSSStyle173" xfId="174"/>
    <cellStyle name="MSSStyle174" xfId="175"/>
    <cellStyle name="MSSStyle175" xfId="176"/>
    <cellStyle name="MSSStyle176" xfId="177"/>
    <cellStyle name="MSSStyle177" xfId="178"/>
    <cellStyle name="MSSStyle178" xfId="179"/>
    <cellStyle name="MSSStyle179" xfId="180"/>
    <cellStyle name="MSSStyle180" xfId="181"/>
    <cellStyle name="MSSStyle181" xfId="182"/>
    <cellStyle name="MSSStyle182" xfId="183"/>
    <cellStyle name="MSSStyle183" xfId="184"/>
    <cellStyle name="MSSStyle184" xfId="185"/>
    <cellStyle name="MSSStyle185" xfId="186"/>
    <cellStyle name="MSSStyle186" xfId="187"/>
    <cellStyle name="MSSStyle187" xfId="188"/>
    <cellStyle name="MSSStyle188" xfId="189"/>
    <cellStyle name="MSSStyle189" xfId="190"/>
    <cellStyle name="MSSStyle190" xfId="191"/>
    <cellStyle name="MSSStyle191" xfId="192"/>
    <cellStyle name="Normal" xfId="0" builtinId="0"/>
    <cellStyle name="Normal 2" xfId="1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4400550</xdr:colOff>
      <xdr:row>0</xdr:row>
      <xdr:rowOff>28575</xdr:rowOff>
    </xdr:from>
    <xdr:to>
      <xdr:col>0</xdr:col>
      <xdr:colOff>6558721</xdr:colOff>
      <xdr:row>1</xdr:row>
      <xdr:rowOff>86125</xdr:rowOff>
    </xdr:to>
    <xdr:pic>
      <xdr:nvPicPr>
        <xdr:cNvPr id="2" name="Picture 1"/>
        <xdr:cNvPicPr>
          <a:picLocks noChangeAspect="1"/>
        </xdr:cNvPicPr>
      </xdr:nvPicPr>
      <xdr:blipFill>
        <a:blip xmlns:r="http://schemas.openxmlformats.org/officeDocument/2006/relationships" r:embed="rId1"/>
        <a:stretch>
          <a:fillRect/>
        </a:stretch>
      </xdr:blipFill>
      <xdr:spPr>
        <a:xfrm>
          <a:off x="4400550" y="28575"/>
          <a:ext cx="2158171" cy="219475"/>
        </a:xfrm>
        <a:prstGeom prst="rect">
          <a:avLst/>
        </a:prstGeom>
      </xdr:spPr>
    </xdr:pic>
    <xdr:clientData/>
  </xdr:twoCellAnchor>
  <xdr:twoCellAnchor editAs="oneCell">
    <xdr:from>
      <xdr:col>0</xdr:col>
      <xdr:colOff>2019300</xdr:colOff>
      <xdr:row>45</xdr:row>
      <xdr:rowOff>161925</xdr:rowOff>
    </xdr:from>
    <xdr:to>
      <xdr:col>0</xdr:col>
      <xdr:colOff>5232170</xdr:colOff>
      <xdr:row>45</xdr:row>
      <xdr:rowOff>1625092</xdr:rowOff>
    </xdr:to>
    <xdr:pic>
      <xdr:nvPicPr>
        <xdr:cNvPr id="3" name="Picture 2"/>
        <xdr:cNvPicPr>
          <a:picLocks noChangeAspect="1"/>
        </xdr:cNvPicPr>
      </xdr:nvPicPr>
      <xdr:blipFill>
        <a:blip xmlns:r="http://schemas.openxmlformats.org/officeDocument/2006/relationships" r:embed="rId2"/>
        <a:stretch>
          <a:fillRect/>
        </a:stretch>
      </xdr:blipFill>
      <xdr:spPr>
        <a:xfrm>
          <a:off x="2019300" y="9229725"/>
          <a:ext cx="3212870" cy="1463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emplates.modelsheetsoft.com/browser/browse.aspx?s=JobOppy.xls" TargetMode="External"/><Relationship Id="rId7" Type="http://schemas.openxmlformats.org/officeDocument/2006/relationships/drawing" Target="../drawings/drawing1.xml"/><Relationship Id="rId2" Type="http://schemas.openxmlformats.org/officeDocument/2006/relationships/hyperlink" Target="mailto:info@modelsheetsoft.com" TargetMode="External"/><Relationship Id="rId1" Type="http://schemas.openxmlformats.org/officeDocument/2006/relationships/hyperlink" Target="http://www.modelsheetsoft.com/refer.aspx?s=JobOppy.xls" TargetMode="External"/><Relationship Id="rId6" Type="http://schemas.openxmlformats.org/officeDocument/2006/relationships/printerSettings" Target="../printerSettings/printerSettings1.bin"/><Relationship Id="rId5" Type="http://schemas.openxmlformats.org/officeDocument/2006/relationships/hyperlink" Target="http://templates.modelsheetsoft.com/browser/browse.aspx?s=JobOppy.xls" TargetMode="External"/><Relationship Id="rId4" Type="http://schemas.openxmlformats.org/officeDocument/2006/relationships/hyperlink" Target="http://www.modelsheetsoft.com/consulting-business-analysis.aspx?s=joboppy.xl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A76"/>
  <sheetViews>
    <sheetView tabSelected="1" workbookViewId="0">
      <selection activeCell="A12" sqref="A12"/>
    </sheetView>
  </sheetViews>
  <sheetFormatPr defaultRowHeight="12.75" outlineLevelRow="2" x14ac:dyDescent="0.2"/>
  <cols>
    <col min="1" max="1" width="98.7109375" style="84" customWidth="1"/>
    <col min="2" max="16384" width="9.140625" style="80"/>
  </cols>
  <sheetData>
    <row r="2" spans="1:1" ht="15.75" x14ac:dyDescent="0.2">
      <c r="A2" s="79"/>
    </row>
    <row r="3" spans="1:1" ht="18" x14ac:dyDescent="0.2">
      <c r="A3" s="81" t="s">
        <v>173</v>
      </c>
    </row>
    <row r="5" spans="1:1" ht="15" x14ac:dyDescent="0.2">
      <c r="A5" s="82" t="s">
        <v>174</v>
      </c>
    </row>
    <row r="6" spans="1:1" x14ac:dyDescent="0.2">
      <c r="A6" s="83"/>
    </row>
    <row r="7" spans="1:1" ht="51" x14ac:dyDescent="0.2">
      <c r="A7" s="84" t="s">
        <v>175</v>
      </c>
    </row>
    <row r="8" spans="1:1" x14ac:dyDescent="0.2">
      <c r="A8" s="85" t="s">
        <v>176</v>
      </c>
    </row>
    <row r="9" spans="1:1" x14ac:dyDescent="0.2">
      <c r="A9" s="83"/>
    </row>
    <row r="10" spans="1:1" ht="15" x14ac:dyDescent="0.2">
      <c r="A10" s="86" t="s">
        <v>177</v>
      </c>
    </row>
    <row r="11" spans="1:1" x14ac:dyDescent="0.2">
      <c r="A11" s="83"/>
    </row>
    <row r="12" spans="1:1" x14ac:dyDescent="0.2">
      <c r="A12" s="87" t="s">
        <v>178</v>
      </c>
    </row>
    <row r="13" spans="1:1" collapsed="1" x14ac:dyDescent="0.2">
      <c r="A13" s="88" t="s">
        <v>179</v>
      </c>
    </row>
    <row r="14" spans="1:1" hidden="1" outlineLevel="1" collapsed="1" x14ac:dyDescent="0.2">
      <c r="A14" s="88" t="s">
        <v>180</v>
      </c>
    </row>
    <row r="15" spans="1:1" hidden="1" outlineLevel="2" x14ac:dyDescent="0.2">
      <c r="A15" s="89" t="s">
        <v>181</v>
      </c>
    </row>
    <row r="16" spans="1:1" hidden="1" outlineLevel="2" x14ac:dyDescent="0.2">
      <c r="A16" s="89" t="s">
        <v>182</v>
      </c>
    </row>
    <row r="17" spans="1:1" hidden="1" outlineLevel="2" x14ac:dyDescent="0.2">
      <c r="A17" s="89" t="s">
        <v>183</v>
      </c>
    </row>
    <row r="18" spans="1:1" hidden="1" outlineLevel="2" x14ac:dyDescent="0.2">
      <c r="A18" s="89" t="s">
        <v>184</v>
      </c>
    </row>
    <row r="19" spans="1:1" ht="25.5" hidden="1" outlineLevel="2" x14ac:dyDescent="0.2">
      <c r="A19" s="89" t="s">
        <v>185</v>
      </c>
    </row>
    <row r="20" spans="1:1" hidden="1" outlineLevel="2" x14ac:dyDescent="0.2">
      <c r="A20" s="88"/>
    </row>
    <row r="21" spans="1:1" hidden="1" outlineLevel="1" collapsed="1" x14ac:dyDescent="0.2">
      <c r="A21" s="88" t="s">
        <v>186</v>
      </c>
    </row>
    <row r="22" spans="1:1" hidden="1" outlineLevel="2" x14ac:dyDescent="0.2">
      <c r="A22" s="89" t="s">
        <v>187</v>
      </c>
    </row>
    <row r="23" spans="1:1" hidden="1" outlineLevel="2" x14ac:dyDescent="0.2">
      <c r="A23" s="89" t="s">
        <v>188</v>
      </c>
    </row>
    <row r="24" spans="1:1" hidden="1" outlineLevel="2" x14ac:dyDescent="0.2">
      <c r="A24" s="89" t="s">
        <v>189</v>
      </c>
    </row>
    <row r="25" spans="1:1" hidden="1" outlineLevel="2" x14ac:dyDescent="0.2">
      <c r="A25" s="83"/>
    </row>
    <row r="26" spans="1:1" hidden="1" outlineLevel="1" collapsed="1" x14ac:dyDescent="0.2">
      <c r="A26" s="88" t="s">
        <v>190</v>
      </c>
    </row>
    <row r="27" spans="1:1" hidden="1" outlineLevel="2" x14ac:dyDescent="0.2">
      <c r="A27" s="89" t="s">
        <v>191</v>
      </c>
    </row>
    <row r="28" spans="1:1" ht="25.5" hidden="1" outlineLevel="2" x14ac:dyDescent="0.2">
      <c r="A28" s="89" t="s">
        <v>192</v>
      </c>
    </row>
    <row r="29" spans="1:1" hidden="1" outlineLevel="2" x14ac:dyDescent="0.2">
      <c r="A29" s="89" t="s">
        <v>193</v>
      </c>
    </row>
    <row r="30" spans="1:1" hidden="1" outlineLevel="1" x14ac:dyDescent="0.2">
      <c r="A30" s="89"/>
    </row>
    <row r="31" spans="1:1" x14ac:dyDescent="0.2">
      <c r="A31" s="90" t="s">
        <v>194</v>
      </c>
    </row>
    <row r="32" spans="1:1" x14ac:dyDescent="0.2">
      <c r="A32" s="83"/>
    </row>
    <row r="33" spans="1:1" x14ac:dyDescent="0.2">
      <c r="A33" s="87" t="s">
        <v>195</v>
      </c>
    </row>
    <row r="34" spans="1:1" collapsed="1" x14ac:dyDescent="0.2">
      <c r="A34" s="88" t="s">
        <v>179</v>
      </c>
    </row>
    <row r="35" spans="1:1" hidden="1" outlineLevel="1" x14ac:dyDescent="0.2">
      <c r="A35" s="88" t="s">
        <v>196</v>
      </c>
    </row>
    <row r="36" spans="1:1" hidden="1" outlineLevel="1" x14ac:dyDescent="0.2">
      <c r="A36" s="88" t="s">
        <v>197</v>
      </c>
    </row>
    <row r="37" spans="1:1" hidden="1" outlineLevel="1" x14ac:dyDescent="0.2">
      <c r="A37" s="88"/>
    </row>
    <row r="38" spans="1:1" x14ac:dyDescent="0.2">
      <c r="A38" s="90" t="s">
        <v>198</v>
      </c>
    </row>
    <row r="39" spans="1:1" x14ac:dyDescent="0.2">
      <c r="A39" s="83"/>
    </row>
    <row r="40" spans="1:1" x14ac:dyDescent="0.2">
      <c r="A40" s="87" t="s">
        <v>199</v>
      </c>
    </row>
    <row r="41" spans="1:1" x14ac:dyDescent="0.2">
      <c r="A41" s="83"/>
    </row>
    <row r="42" spans="1:1" ht="25.5" x14ac:dyDescent="0.2">
      <c r="A42" s="91" t="s">
        <v>200</v>
      </c>
    </row>
    <row r="43" spans="1:1" collapsed="1" x14ac:dyDescent="0.2">
      <c r="A43" s="88" t="s">
        <v>201</v>
      </c>
    </row>
    <row r="44" spans="1:1" hidden="1" outlineLevel="1" x14ac:dyDescent="0.2">
      <c r="A44" s="92"/>
    </row>
    <row r="45" spans="1:1" ht="63.75" hidden="1" outlineLevel="1" x14ac:dyDescent="0.2">
      <c r="A45" s="93" t="s">
        <v>202</v>
      </c>
    </row>
    <row r="46" spans="1:1" ht="140.1" hidden="1" customHeight="1" outlineLevel="1" x14ac:dyDescent="0.2">
      <c r="A46" s="94"/>
    </row>
    <row r="47" spans="1:1" ht="89.25" hidden="1" outlineLevel="1" x14ac:dyDescent="0.2">
      <c r="A47" s="95" t="s">
        <v>203</v>
      </c>
    </row>
    <row r="48" spans="1:1" hidden="1" outlineLevel="1" x14ac:dyDescent="0.2">
      <c r="A48" s="95"/>
    </row>
    <row r="49" spans="1:1" ht="63.75" hidden="1" outlineLevel="1" x14ac:dyDescent="0.2">
      <c r="A49" s="96" t="s">
        <v>204</v>
      </c>
    </row>
    <row r="50" spans="1:1" x14ac:dyDescent="0.2">
      <c r="A50" s="83"/>
    </row>
    <row r="51" spans="1:1" x14ac:dyDescent="0.2">
      <c r="A51" s="94" t="s">
        <v>205</v>
      </c>
    </row>
    <row r="52" spans="1:1" x14ac:dyDescent="0.2">
      <c r="A52" s="85" t="s">
        <v>206</v>
      </c>
    </row>
    <row r="53" spans="1:1" x14ac:dyDescent="0.2">
      <c r="A53" s="85" t="s">
        <v>207</v>
      </c>
    </row>
    <row r="54" spans="1:1" x14ac:dyDescent="0.2">
      <c r="A54" s="97"/>
    </row>
    <row r="55" spans="1:1" x14ac:dyDescent="0.2">
      <c r="A55" s="98"/>
    </row>
    <row r="56" spans="1:1" x14ac:dyDescent="0.2">
      <c r="A56" s="99"/>
    </row>
    <row r="57" spans="1:1" ht="15" x14ac:dyDescent="0.2">
      <c r="A57" s="86" t="s">
        <v>208</v>
      </c>
    </row>
    <row r="59" spans="1:1" ht="38.25" x14ac:dyDescent="0.2">
      <c r="A59" s="84" t="s">
        <v>209</v>
      </c>
    </row>
    <row r="61" spans="1:1" x14ac:dyDescent="0.2">
      <c r="A61" s="84" t="s">
        <v>210</v>
      </c>
    </row>
    <row r="63" spans="1:1" x14ac:dyDescent="0.2">
      <c r="A63" s="84" t="s">
        <v>211</v>
      </c>
    </row>
    <row r="64" spans="1:1" x14ac:dyDescent="0.2">
      <c r="A64" s="88" t="s">
        <v>212</v>
      </c>
    </row>
    <row r="65" spans="1:1" x14ac:dyDescent="0.2">
      <c r="A65" s="88" t="s">
        <v>213</v>
      </c>
    </row>
    <row r="66" spans="1:1" x14ac:dyDescent="0.2">
      <c r="A66" s="88" t="s">
        <v>214</v>
      </c>
    </row>
    <row r="67" spans="1:1" x14ac:dyDescent="0.2">
      <c r="A67" s="88" t="s">
        <v>215</v>
      </c>
    </row>
    <row r="68" spans="1:1" x14ac:dyDescent="0.2">
      <c r="A68" s="88" t="s">
        <v>216</v>
      </c>
    </row>
    <row r="70" spans="1:1" x14ac:dyDescent="0.2">
      <c r="A70" s="100" t="s">
        <v>217</v>
      </c>
    </row>
    <row r="73" spans="1:1" x14ac:dyDescent="0.2">
      <c r="A73" s="84" t="s">
        <v>218</v>
      </c>
    </row>
    <row r="75" spans="1:1" x14ac:dyDescent="0.2">
      <c r="A75" s="84" t="s">
        <v>219</v>
      </c>
    </row>
    <row r="76" spans="1:1" x14ac:dyDescent="0.2">
      <c r="A76" s="84" t="s">
        <v>220</v>
      </c>
    </row>
  </sheetData>
  <hyperlinks>
    <hyperlink ref="A52" r:id="rId1"/>
    <hyperlink ref="A53" r:id="rId2"/>
    <hyperlink ref="A31" r:id="rId3"/>
    <hyperlink ref="A38" r:id="rId4"/>
    <hyperlink ref="A8"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K52"/>
  <sheetViews>
    <sheetView zoomScaleNormal="100" workbookViewId="0">
      <selection activeCell="H19" sqref="H19"/>
    </sheetView>
  </sheetViews>
  <sheetFormatPr defaultRowHeight="12.75" customHeight="1" x14ac:dyDescent="0.2"/>
  <cols>
    <col min="1" max="1" width="19" customWidth="1"/>
    <col min="2" max="2" width="15" customWidth="1"/>
    <col min="3" max="3" width="17.28515625" customWidth="1"/>
    <col min="4" max="4" width="13.42578125" customWidth="1"/>
    <col min="5" max="5" width="12" customWidth="1"/>
  </cols>
  <sheetData>
    <row r="1" spans="1:5" ht="12.75" customHeight="1" x14ac:dyDescent="0.2">
      <c r="A1" s="101" t="str">
        <f>"Job Opportunity Evaluator"</f>
        <v>Job Opportunity Evaluator</v>
      </c>
      <c r="B1" s="101"/>
      <c r="C1" s="101"/>
      <c r="D1" s="101"/>
    </row>
    <row r="2" spans="1:5" ht="12.75" customHeight="1" x14ac:dyDescent="0.2">
      <c r="A2" s="101" t="str">
        <f>"Inputs"</f>
        <v>Inputs</v>
      </c>
      <c r="B2" s="101"/>
      <c r="C2" s="101"/>
      <c r="D2" s="101"/>
    </row>
    <row r="3" spans="1:5" ht="12.75" customHeight="1" x14ac:dyDescent="0.2">
      <c r="A3" s="101" t="str">
        <f>""</f>
        <v/>
      </c>
      <c r="B3" s="101"/>
      <c r="C3" s="101"/>
      <c r="D3" s="101"/>
    </row>
    <row r="4" spans="1:5" ht="12.75" customHeight="1" x14ac:dyDescent="0.2">
      <c r="A4" s="102" t="str">
        <f>"Shaded cells are input cells. You can enter data in them."</f>
        <v>Shaded cells are input cells. You can enter data in them.</v>
      </c>
      <c r="B4" s="102"/>
      <c r="C4" s="102"/>
      <c r="D4" s="102"/>
      <c r="E4" s="102"/>
    </row>
    <row r="5" spans="1:5" ht="12.75" customHeight="1" x14ac:dyDescent="0.2">
      <c r="A5" s="102" t="str">
        <f>"Formulas in shaded cells are starting suggestions. You can overwrite them."</f>
        <v>Formulas in shaded cells are starting suggestions. You can overwrite them.</v>
      </c>
      <c r="B5" s="102"/>
      <c r="C5" s="102"/>
      <c r="D5" s="102"/>
      <c r="E5" s="102"/>
    </row>
    <row r="7" spans="1:5" ht="12.75" customHeight="1" x14ac:dyDescent="0.2">
      <c r="A7" s="103" t="str">
        <f>"Available Positions"</f>
        <v>Available Positions</v>
      </c>
      <c r="B7" s="103"/>
      <c r="C7" s="103"/>
    </row>
    <row r="8" spans="1:5" ht="12.75" customHeight="1" x14ac:dyDescent="0.2">
      <c r="A8" s="1" t="str">
        <f>" "</f>
        <v xml:space="preserve"> </v>
      </c>
    </row>
    <row r="9" spans="1:5" ht="12.75" customHeight="1" x14ac:dyDescent="0.2">
      <c r="B9" s="3" t="str">
        <f>Labels!B5</f>
        <v>Employer / Client</v>
      </c>
      <c r="C9" s="4" t="str">
        <f>Labels!B13</f>
        <v>Job Title</v>
      </c>
      <c r="D9" s="4" t="str">
        <f>Labels!B10</f>
        <v>Job Probability</v>
      </c>
      <c r="E9" s="5" t="str">
        <f>Labels!B6</f>
        <v>Last Updated</v>
      </c>
    </row>
    <row r="10" spans="1:5" ht="12.75" customHeight="1" x14ac:dyDescent="0.2">
      <c r="A10" s="6" t="str">
        <f>Labels!B28</f>
        <v>Opportunity 1</v>
      </c>
      <c r="B10" s="7" t="str">
        <f t="shared" ref="B10:C12" si="0">" "</f>
        <v xml:space="preserve"> </v>
      </c>
      <c r="C10" s="7" t="str">
        <f t="shared" si="0"/>
        <v xml:space="preserve"> </v>
      </c>
      <c r="D10" s="8"/>
      <c r="E10" s="9"/>
    </row>
    <row r="11" spans="1:5" ht="12.75" customHeight="1" x14ac:dyDescent="0.2">
      <c r="A11" s="10" t="str">
        <f>Labels!B29</f>
        <v>Opportunity 2</v>
      </c>
      <c r="B11" s="11" t="str">
        <f t="shared" si="0"/>
        <v xml:space="preserve"> </v>
      </c>
      <c r="C11" s="11" t="str">
        <f t="shared" si="0"/>
        <v xml:space="preserve"> </v>
      </c>
      <c r="D11" s="12"/>
      <c r="E11" s="13"/>
    </row>
    <row r="12" spans="1:5" ht="12.75" customHeight="1" x14ac:dyDescent="0.2">
      <c r="A12" s="14" t="str">
        <f>Labels!B30</f>
        <v>Opportunity 3</v>
      </c>
      <c r="B12" s="15" t="str">
        <f t="shared" si="0"/>
        <v xml:space="preserve"> </v>
      </c>
      <c r="C12" s="15" t="str">
        <f t="shared" si="0"/>
        <v xml:space="preserve"> </v>
      </c>
      <c r="D12" s="16"/>
      <c r="E12" s="17"/>
    </row>
    <row r="15" spans="1:5" ht="12.75" customHeight="1" x14ac:dyDescent="0.2">
      <c r="A15" s="103" t="str">
        <f>"Evaluation Criteria"</f>
        <v>Evaluation Criteria</v>
      </c>
      <c r="B15" s="103"/>
    </row>
    <row r="16" spans="1:5" ht="12.75" customHeight="1" x14ac:dyDescent="0.2">
      <c r="A16" s="1" t="str">
        <f>" "</f>
        <v xml:space="preserve"> </v>
      </c>
    </row>
    <row r="17" spans="1:11" ht="12.75" customHeight="1" x14ac:dyDescent="0.2">
      <c r="B17" s="3" t="str">
        <f>Labels!B18</f>
        <v>Weights (&gt;=0)</v>
      </c>
      <c r="C17" s="5" t="str">
        <f>Labels!B19</f>
        <v>Normalized Weights</v>
      </c>
    </row>
    <row r="18" spans="1:11" ht="12.75" customHeight="1" x14ac:dyDescent="0.2">
      <c r="A18" s="6" t="str">
        <f>Labels!B23</f>
        <v>Company</v>
      </c>
      <c r="B18" s="18">
        <f>5</f>
        <v>5</v>
      </c>
      <c r="C18" s="19">
        <f>B18/B21</f>
        <v>0.33333333333333331</v>
      </c>
    </row>
    <row r="19" spans="1:11" ht="12.75" customHeight="1" x14ac:dyDescent="0.2">
      <c r="A19" s="10" t="str">
        <f>Labels!B24</f>
        <v>Job</v>
      </c>
      <c r="B19" s="20">
        <f>5</f>
        <v>5</v>
      </c>
      <c r="C19" s="21">
        <f>B19/B21</f>
        <v>0.33333333333333331</v>
      </c>
    </row>
    <row r="20" spans="1:11" ht="12.75" customHeight="1" x14ac:dyDescent="0.2">
      <c r="A20" s="10" t="str">
        <f>Labels!B25</f>
        <v>Compensation</v>
      </c>
      <c r="B20" s="20">
        <f>5</f>
        <v>5</v>
      </c>
      <c r="C20" s="21">
        <f>B20/B21</f>
        <v>0.33333333333333331</v>
      </c>
    </row>
    <row r="21" spans="1:11" ht="12.75" customHeight="1" x14ac:dyDescent="0.2">
      <c r="A21" s="22" t="str">
        <f>Labels!C22</f>
        <v>Total</v>
      </c>
      <c r="B21" s="23">
        <f>SUM(B18:B20)</f>
        <v>15</v>
      </c>
      <c r="C21" s="24">
        <f>B21/B21</f>
        <v>1</v>
      </c>
    </row>
    <row r="24" spans="1:11" ht="12.75" customHeight="1" x14ac:dyDescent="0.2">
      <c r="A24" s="103" t="str">
        <f>"Opportunity Ratings and Comments"</f>
        <v>Opportunity Ratings and Comments</v>
      </c>
      <c r="B24" s="103"/>
      <c r="C24" s="103"/>
    </row>
    <row r="25" spans="1:11" ht="12.75" customHeight="1" x14ac:dyDescent="0.2">
      <c r="A25" s="103" t="str">
        <f>""</f>
        <v/>
      </c>
      <c r="B25" s="103"/>
      <c r="C25" s="103"/>
    </row>
    <row r="26" spans="1:11" ht="12.75" customHeight="1" x14ac:dyDescent="0.2">
      <c r="B26" s="3" t="str">
        <f>Labels!B11</f>
        <v>Job Ratings</v>
      </c>
      <c r="C26" s="104" t="str">
        <f>Labels!B14</f>
        <v>Comments</v>
      </c>
      <c r="D26" s="104"/>
      <c r="E26" s="104"/>
      <c r="F26" s="104"/>
      <c r="G26" s="104"/>
      <c r="H26" s="104"/>
      <c r="I26" s="104"/>
      <c r="J26" s="104"/>
      <c r="K26" s="105"/>
    </row>
    <row r="27" spans="1:11" ht="12.75" customHeight="1" x14ac:dyDescent="0.2">
      <c r="A27" s="6" t="str">
        <f>Labels!B28</f>
        <v>Opportunity 1</v>
      </c>
      <c r="B27" s="25"/>
      <c r="C27" s="106"/>
      <c r="D27" s="106"/>
      <c r="E27" s="106"/>
      <c r="F27" s="106"/>
      <c r="G27" s="106"/>
      <c r="H27" s="106"/>
      <c r="I27" s="106"/>
      <c r="J27" s="106"/>
      <c r="K27" s="107"/>
    </row>
    <row r="28" spans="1:11" ht="12.75" customHeight="1" x14ac:dyDescent="0.2">
      <c r="A28" s="26" t="str">
        <f>"   "&amp;Labels!B23</f>
        <v xml:space="preserve">   Company</v>
      </c>
      <c r="B28" s="27">
        <f>0</f>
        <v>0</v>
      </c>
      <c r="C28" s="108" t="str">
        <f>" "</f>
        <v xml:space="preserve"> </v>
      </c>
      <c r="D28" s="108"/>
      <c r="E28" s="108"/>
      <c r="F28" s="108"/>
      <c r="G28" s="108"/>
      <c r="H28" s="108"/>
      <c r="I28" s="108"/>
      <c r="J28" s="108"/>
      <c r="K28" s="108"/>
    </row>
    <row r="29" spans="1:11" ht="12.75" customHeight="1" x14ac:dyDescent="0.2">
      <c r="A29" s="26" t="str">
        <f>"   "&amp;Labels!B24</f>
        <v xml:space="preserve">   Job</v>
      </c>
      <c r="B29" s="27">
        <f>0</f>
        <v>0</v>
      </c>
      <c r="C29" s="108" t="str">
        <f>" "</f>
        <v xml:space="preserve"> </v>
      </c>
      <c r="D29" s="108"/>
      <c r="E29" s="108"/>
      <c r="F29" s="108"/>
      <c r="G29" s="108"/>
      <c r="H29" s="108"/>
      <c r="I29" s="108"/>
      <c r="J29" s="108"/>
      <c r="K29" s="108"/>
    </row>
    <row r="30" spans="1:11" ht="12.75" customHeight="1" x14ac:dyDescent="0.2">
      <c r="A30" s="26" t="str">
        <f>"   "&amp;Labels!B25</f>
        <v xml:space="preserve">   Compensation</v>
      </c>
      <c r="B30" s="27">
        <f>0</f>
        <v>0</v>
      </c>
      <c r="C30" s="108" t="str">
        <f>" "</f>
        <v xml:space="preserve"> </v>
      </c>
      <c r="D30" s="108"/>
      <c r="E30" s="108"/>
      <c r="F30" s="108"/>
      <c r="G30" s="108"/>
      <c r="H30" s="108"/>
      <c r="I30" s="108"/>
      <c r="J30" s="108"/>
      <c r="K30" s="108"/>
    </row>
    <row r="31" spans="1:11" ht="12.75" customHeight="1" x14ac:dyDescent="0.2">
      <c r="A31" s="10" t="str">
        <f>Labels!B29</f>
        <v>Opportunity 2</v>
      </c>
      <c r="B31" s="28"/>
      <c r="C31" s="111"/>
      <c r="D31" s="111"/>
      <c r="E31" s="111"/>
      <c r="F31" s="111"/>
      <c r="G31" s="111"/>
      <c r="H31" s="111"/>
      <c r="I31" s="111"/>
      <c r="J31" s="111"/>
      <c r="K31" s="111"/>
    </row>
    <row r="32" spans="1:11" ht="12.75" customHeight="1" x14ac:dyDescent="0.2">
      <c r="A32" s="26" t="str">
        <f>"   "&amp;Labels!B23</f>
        <v xml:space="preserve">   Company</v>
      </c>
      <c r="B32" s="27">
        <f>0</f>
        <v>0</v>
      </c>
      <c r="C32" s="108" t="str">
        <f>" "</f>
        <v xml:space="preserve"> </v>
      </c>
      <c r="D32" s="108"/>
      <c r="E32" s="108"/>
      <c r="F32" s="108"/>
      <c r="G32" s="108"/>
      <c r="H32" s="108"/>
      <c r="I32" s="108"/>
      <c r="J32" s="108"/>
      <c r="K32" s="108"/>
    </row>
    <row r="33" spans="1:11" ht="12.75" customHeight="1" x14ac:dyDescent="0.2">
      <c r="A33" s="26" t="str">
        <f>"   "&amp;Labels!B24</f>
        <v xml:space="preserve">   Job</v>
      </c>
      <c r="B33" s="27">
        <f>0</f>
        <v>0</v>
      </c>
      <c r="C33" s="108" t="str">
        <f>" "</f>
        <v xml:space="preserve"> </v>
      </c>
      <c r="D33" s="108"/>
      <c r="E33" s="108"/>
      <c r="F33" s="108"/>
      <c r="G33" s="108"/>
      <c r="H33" s="108"/>
      <c r="I33" s="108"/>
      <c r="J33" s="108"/>
      <c r="K33" s="108"/>
    </row>
    <row r="34" spans="1:11" ht="12.75" customHeight="1" x14ac:dyDescent="0.2">
      <c r="A34" s="26" t="str">
        <f>"   "&amp;Labels!B25</f>
        <v xml:space="preserve">   Compensation</v>
      </c>
      <c r="B34" s="27">
        <f>0</f>
        <v>0</v>
      </c>
      <c r="C34" s="108" t="str">
        <f>" "</f>
        <v xml:space="preserve"> </v>
      </c>
      <c r="D34" s="108"/>
      <c r="E34" s="108"/>
      <c r="F34" s="108"/>
      <c r="G34" s="108"/>
      <c r="H34" s="108"/>
      <c r="I34" s="108"/>
      <c r="J34" s="108"/>
      <c r="K34" s="108"/>
    </row>
    <row r="35" spans="1:11" ht="12.75" customHeight="1" x14ac:dyDescent="0.2">
      <c r="A35" s="10" t="str">
        <f>Labels!B30</f>
        <v>Opportunity 3</v>
      </c>
      <c r="B35" s="28"/>
      <c r="C35" s="111"/>
      <c r="D35" s="111"/>
      <c r="E35" s="111"/>
      <c r="F35" s="111"/>
      <c r="G35" s="111"/>
      <c r="H35" s="111"/>
      <c r="I35" s="111"/>
      <c r="J35" s="111"/>
      <c r="K35" s="111"/>
    </row>
    <row r="36" spans="1:11" ht="12.75" customHeight="1" x14ac:dyDescent="0.2">
      <c r="A36" s="26" t="str">
        <f>"   "&amp;Labels!B23</f>
        <v xml:space="preserve">   Company</v>
      </c>
      <c r="B36" s="27">
        <f>0</f>
        <v>0</v>
      </c>
      <c r="C36" s="108" t="str">
        <f>" "</f>
        <v xml:space="preserve"> </v>
      </c>
      <c r="D36" s="108"/>
      <c r="E36" s="108"/>
      <c r="F36" s="108"/>
      <c r="G36" s="108"/>
      <c r="H36" s="108"/>
      <c r="I36" s="108"/>
      <c r="J36" s="108"/>
      <c r="K36" s="108"/>
    </row>
    <row r="37" spans="1:11" ht="12.75" customHeight="1" x14ac:dyDescent="0.2">
      <c r="A37" s="26" t="str">
        <f>"   "&amp;Labels!B24</f>
        <v xml:space="preserve">   Job</v>
      </c>
      <c r="B37" s="27">
        <f>0</f>
        <v>0</v>
      </c>
      <c r="C37" s="108" t="str">
        <f>" "</f>
        <v xml:space="preserve"> </v>
      </c>
      <c r="D37" s="108"/>
      <c r="E37" s="108"/>
      <c r="F37" s="108"/>
      <c r="G37" s="108"/>
      <c r="H37" s="108"/>
      <c r="I37" s="108"/>
      <c r="J37" s="108"/>
      <c r="K37" s="108"/>
    </row>
    <row r="38" spans="1:11" ht="12.75" customHeight="1" x14ac:dyDescent="0.2">
      <c r="A38" s="30" t="str">
        <f>"   "&amp;Labels!B25</f>
        <v xml:space="preserve">   Compensation</v>
      </c>
      <c r="B38" s="31">
        <f>0</f>
        <v>0</v>
      </c>
      <c r="C38" s="109" t="str">
        <f>" "</f>
        <v xml:space="preserve"> </v>
      </c>
      <c r="D38" s="109"/>
      <c r="E38" s="109"/>
      <c r="F38" s="109"/>
      <c r="G38" s="109"/>
      <c r="H38" s="109"/>
      <c r="I38" s="109"/>
      <c r="J38" s="109"/>
      <c r="K38" s="110"/>
    </row>
    <row r="39" spans="1:11" ht="12.75" customHeight="1" x14ac:dyDescent="0.2">
      <c r="A39" s="102" t="str">
        <f>"Generally, ratings &gt;=0"</f>
        <v>Generally, ratings &gt;=0</v>
      </c>
      <c r="B39" s="102"/>
      <c r="C39" s="102"/>
      <c r="D39" s="102"/>
      <c r="E39" s="102"/>
    </row>
    <row r="40" spans="1:11" ht="12.75" customHeight="1" x14ac:dyDescent="0.2">
      <c r="A40" s="102" t="str">
        <f>"Criteria with negative ratings cancel out factors with positive ratings"</f>
        <v>Criteria with negative ratings cancel out factors with positive ratings</v>
      </c>
      <c r="B40" s="102"/>
      <c r="C40" s="102"/>
      <c r="D40" s="102"/>
      <c r="E40" s="102"/>
    </row>
    <row r="42" spans="1:11" ht="12.75" customHeight="1" x14ac:dyDescent="0.2">
      <c r="A42" s="2" t="str">
        <f>"Risk Analysis"</f>
        <v>Risk Analysis</v>
      </c>
    </row>
    <row r="43" spans="1:11" ht="12.75" customHeight="1" x14ac:dyDescent="0.2">
      <c r="A43" s="1" t="str">
        <f>" "</f>
        <v xml:space="preserve"> </v>
      </c>
    </row>
    <row r="44" spans="1:11" ht="12.75" customHeight="1" x14ac:dyDescent="0.2">
      <c r="A44" s="22" t="str">
        <f>Labels!B15</f>
        <v>Risk Aversion</v>
      </c>
      <c r="B44" s="32"/>
    </row>
    <row r="46" spans="1:11" ht="12.75" customHeight="1" x14ac:dyDescent="0.2">
      <c r="B46" s="3" t="str">
        <f>Labels!B28</f>
        <v>Opportunity 1</v>
      </c>
      <c r="C46" s="4" t="str">
        <f>Labels!B29</f>
        <v>Opportunity 2</v>
      </c>
      <c r="D46" s="5" t="str">
        <f>Labels!B30</f>
        <v>Opportunity 3</v>
      </c>
    </row>
    <row r="47" spans="1:11" ht="12.75" customHeight="1" x14ac:dyDescent="0.2">
      <c r="A47" s="6" t="str">
        <f>Labels!B16</f>
        <v>Uncertainty in Ratings</v>
      </c>
      <c r="B47" s="33"/>
      <c r="C47" s="33"/>
      <c r="D47" s="34"/>
    </row>
    <row r="48" spans="1:11" ht="12.75" customHeight="1" x14ac:dyDescent="0.2">
      <c r="A48" s="26" t="str">
        <f>"   "&amp;Labels!B23</f>
        <v xml:space="preserve">   Company</v>
      </c>
      <c r="B48" s="35">
        <f>0</f>
        <v>0</v>
      </c>
      <c r="C48" s="35">
        <f>0</f>
        <v>0</v>
      </c>
      <c r="D48" s="36">
        <f>0</f>
        <v>0</v>
      </c>
    </row>
    <row r="49" spans="1:4" ht="12.75" customHeight="1" x14ac:dyDescent="0.2">
      <c r="A49" s="26" t="str">
        <f>"   "&amp;Labels!B24</f>
        <v xml:space="preserve">   Job</v>
      </c>
      <c r="B49" s="35">
        <f>0</f>
        <v>0</v>
      </c>
      <c r="C49" s="35">
        <f>0</f>
        <v>0</v>
      </c>
      <c r="D49" s="36">
        <f>0</f>
        <v>0</v>
      </c>
    </row>
    <row r="50" spans="1:4" ht="12.75" customHeight="1" x14ac:dyDescent="0.2">
      <c r="A50" s="26" t="str">
        <f>"   "&amp;Labels!B25</f>
        <v xml:space="preserve">   Compensation</v>
      </c>
      <c r="B50" s="35">
        <f>0</f>
        <v>0</v>
      </c>
      <c r="C50" s="35">
        <f>0</f>
        <v>0</v>
      </c>
      <c r="D50" s="36">
        <f>0</f>
        <v>0</v>
      </c>
    </row>
    <row r="51" spans="1:4" ht="12.75" customHeight="1" x14ac:dyDescent="0.2">
      <c r="A51" s="14" t="str">
        <f>"   "&amp;Labels!C22</f>
        <v xml:space="preserve">   Total</v>
      </c>
      <c r="B51" s="37">
        <f>SQRT(Computations!B15)</f>
        <v>0</v>
      </c>
      <c r="C51" s="37">
        <f>SQRT(Computations!C15)</f>
        <v>0</v>
      </c>
      <c r="D51" s="38">
        <f>SQRT(Computations!D15)</f>
        <v>0</v>
      </c>
    </row>
    <row r="52" spans="1:4" ht="12.75" customHeight="1" x14ac:dyDescent="0.2">
      <c r="A52" s="102" t="str">
        <f>"Express risk as standard deviation of rating"</f>
        <v>Express risk as standard deviation of rating</v>
      </c>
      <c r="B52" s="102"/>
      <c r="C52" s="102"/>
      <c r="D52" s="102"/>
    </row>
  </sheetData>
  <mergeCells count="25">
    <mergeCell ref="A40:E40"/>
    <mergeCell ref="A52:D52"/>
    <mergeCell ref="C26:K26"/>
    <mergeCell ref="C27:K27"/>
    <mergeCell ref="C28:K28"/>
    <mergeCell ref="C29:K29"/>
    <mergeCell ref="C36:K36"/>
    <mergeCell ref="C37:K37"/>
    <mergeCell ref="C38:K38"/>
    <mergeCell ref="C30:K30"/>
    <mergeCell ref="C31:K31"/>
    <mergeCell ref="C32:K32"/>
    <mergeCell ref="C33:K33"/>
    <mergeCell ref="C34:K34"/>
    <mergeCell ref="C35:K35"/>
    <mergeCell ref="A7:C7"/>
    <mergeCell ref="A15:B15"/>
    <mergeCell ref="A24:C24"/>
    <mergeCell ref="A25:C25"/>
    <mergeCell ref="A39:E39"/>
    <mergeCell ref="A1:D1"/>
    <mergeCell ref="A2:D2"/>
    <mergeCell ref="A3:D3"/>
    <mergeCell ref="A4:E4"/>
    <mergeCell ref="A5:E5"/>
  </mergeCells>
  <pageMargins left="0.25" right="0.25" top="0.5" bottom="0.5" header="0.5" footer="0.5"/>
  <pageSetup paperSize="9" fitToHeight="32767"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D15"/>
  <sheetViews>
    <sheetView zoomScaleNormal="100" workbookViewId="0">
      <selection sqref="A1:D1"/>
    </sheetView>
  </sheetViews>
  <sheetFormatPr defaultRowHeight="12.75" customHeight="1" x14ac:dyDescent="0.2"/>
  <cols>
    <col min="1" max="1" width="19.140625" customWidth="1"/>
    <col min="2" max="2" width="12.42578125" customWidth="1"/>
    <col min="3" max="4" width="12.5703125" customWidth="1"/>
  </cols>
  <sheetData>
    <row r="1" spans="1:4" ht="12.75" customHeight="1" x14ac:dyDescent="0.2">
      <c r="A1" s="101" t="str">
        <f>"Job Opportunity Evaluator"</f>
        <v>Job Opportunity Evaluator</v>
      </c>
      <c r="B1" s="101"/>
      <c r="C1" s="101"/>
      <c r="D1" s="101"/>
    </row>
    <row r="2" spans="1:4" ht="12.75" customHeight="1" x14ac:dyDescent="0.2">
      <c r="A2" s="101" t="str">
        <f>"Computations"</f>
        <v>Computations</v>
      </c>
      <c r="B2" s="101"/>
      <c r="C2" s="101"/>
      <c r="D2" s="101"/>
    </row>
    <row r="3" spans="1:4" ht="12.75" customHeight="1" x14ac:dyDescent="0.2">
      <c r="A3" s="101" t="str">
        <f>""</f>
        <v/>
      </c>
      <c r="B3" s="101"/>
      <c r="C3" s="101"/>
      <c r="D3" s="101"/>
    </row>
    <row r="4" spans="1:4" ht="12.75" customHeight="1" x14ac:dyDescent="0.2">
      <c r="B4" s="3" t="str">
        <f>Labels!B28</f>
        <v>Opportunity 1</v>
      </c>
      <c r="C4" s="4" t="str">
        <f>Labels!B29</f>
        <v>Opportunity 2</v>
      </c>
      <c r="D4" s="5" t="str">
        <f>Labels!B30</f>
        <v>Opportunity 3</v>
      </c>
    </row>
    <row r="5" spans="1:4" ht="12.75" customHeight="1" x14ac:dyDescent="0.2">
      <c r="A5" s="6" t="str">
        <f>Labels!B12</f>
        <v>Job Ratings Norm Wtd</v>
      </c>
      <c r="B5" s="33"/>
      <c r="C5" s="33"/>
      <c r="D5" s="34"/>
    </row>
    <row r="6" spans="1:4" ht="12.75" customHeight="1" x14ac:dyDescent="0.2">
      <c r="A6" s="26" t="str">
        <f>"   "&amp;Labels!B23</f>
        <v xml:space="preserve">   Company</v>
      </c>
      <c r="B6" s="39">
        <f>Inputs!B28*Inputs!C18</f>
        <v>0</v>
      </c>
      <c r="C6" s="39">
        <f>Inputs!B32*Inputs!C18</f>
        <v>0</v>
      </c>
      <c r="D6" s="40">
        <f>Inputs!B36*Inputs!C18</f>
        <v>0</v>
      </c>
    </row>
    <row r="7" spans="1:4" ht="12.75" customHeight="1" x14ac:dyDescent="0.2">
      <c r="A7" s="26" t="str">
        <f>"   "&amp;Labels!B24</f>
        <v xml:space="preserve">   Job</v>
      </c>
      <c r="B7" s="39">
        <f>Inputs!B29*Inputs!C19</f>
        <v>0</v>
      </c>
      <c r="C7" s="39">
        <f>Inputs!B33*Inputs!C19</f>
        <v>0</v>
      </c>
      <c r="D7" s="40">
        <f>Inputs!B37*Inputs!C19</f>
        <v>0</v>
      </c>
    </row>
    <row r="8" spans="1:4" ht="12.75" customHeight="1" x14ac:dyDescent="0.2">
      <c r="A8" s="26" t="str">
        <f>"   "&amp;Labels!B25</f>
        <v xml:space="preserve">   Compensation</v>
      </c>
      <c r="B8" s="39">
        <f>Inputs!B30*Inputs!C20</f>
        <v>0</v>
      </c>
      <c r="C8" s="39">
        <f>Inputs!B34*Inputs!C20</f>
        <v>0</v>
      </c>
      <c r="D8" s="40">
        <f>Inputs!B38*Inputs!C20</f>
        <v>0</v>
      </c>
    </row>
    <row r="9" spans="1:4" ht="12.75" customHeight="1" x14ac:dyDescent="0.2">
      <c r="A9" s="10" t="str">
        <f>"   "&amp;Labels!C22</f>
        <v xml:space="preserve">   Total</v>
      </c>
      <c r="B9" s="41">
        <f>SUM(B6:B8)</f>
        <v>0</v>
      </c>
      <c r="C9" s="41">
        <f>SUM(C6:C8)</f>
        <v>0</v>
      </c>
      <c r="D9" s="42">
        <f>SUM(D6:D8)</f>
        <v>0</v>
      </c>
    </row>
    <row r="10" spans="1:4" ht="12.75" customHeight="1" x14ac:dyDescent="0.2">
      <c r="A10" s="22"/>
      <c r="B10" s="43"/>
      <c r="C10" s="43"/>
      <c r="D10" s="44"/>
    </row>
    <row r="11" spans="1:4" ht="12.75" customHeight="1" x14ac:dyDescent="0.2">
      <c r="A11" s="10" t="str">
        <f>Labels!B17</f>
        <v>Variance of Ratings</v>
      </c>
      <c r="B11" s="45"/>
      <c r="C11" s="45"/>
      <c r="D11" s="29"/>
    </row>
    <row r="12" spans="1:4" ht="12.75" customHeight="1" x14ac:dyDescent="0.2">
      <c r="A12" s="26" t="str">
        <f>"   "&amp;Labels!B23</f>
        <v xml:space="preserve">   Company</v>
      </c>
      <c r="B12" s="46">
        <f>Inputs!B48^2</f>
        <v>0</v>
      </c>
      <c r="C12" s="46">
        <f>Inputs!C48^2</f>
        <v>0</v>
      </c>
      <c r="D12" s="47">
        <f>Inputs!D48^2</f>
        <v>0</v>
      </c>
    </row>
    <row r="13" spans="1:4" ht="12.75" customHeight="1" x14ac:dyDescent="0.2">
      <c r="A13" s="26" t="str">
        <f>"   "&amp;Labels!B24</f>
        <v xml:space="preserve">   Job</v>
      </c>
      <c r="B13" s="46">
        <f>Inputs!B49^2</f>
        <v>0</v>
      </c>
      <c r="C13" s="46">
        <f>Inputs!C49^2</f>
        <v>0</v>
      </c>
      <c r="D13" s="47">
        <f>Inputs!D49^2</f>
        <v>0</v>
      </c>
    </row>
    <row r="14" spans="1:4" ht="12.75" customHeight="1" x14ac:dyDescent="0.2">
      <c r="A14" s="26" t="str">
        <f>"   "&amp;Labels!B25</f>
        <v xml:space="preserve">   Compensation</v>
      </c>
      <c r="B14" s="46">
        <f>Inputs!B50^2</f>
        <v>0</v>
      </c>
      <c r="C14" s="46">
        <f>Inputs!C50^2</f>
        <v>0</v>
      </c>
      <c r="D14" s="47">
        <f>Inputs!D50^2</f>
        <v>0</v>
      </c>
    </row>
    <row r="15" spans="1:4" ht="12.75" customHeight="1" x14ac:dyDescent="0.2">
      <c r="A15" s="14" t="str">
        <f>"   "&amp;Labels!C22</f>
        <v xml:space="preserve">   Total</v>
      </c>
      <c r="B15" s="48">
        <f>SUM(B12:B14)</f>
        <v>0</v>
      </c>
      <c r="C15" s="48">
        <f>SUM(C12:C14)</f>
        <v>0</v>
      </c>
      <c r="D15" s="49">
        <f>SUM(D12:D14)</f>
        <v>0</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G7"/>
  <sheetViews>
    <sheetView zoomScaleNormal="100" workbookViewId="0">
      <selection sqref="A1:D1"/>
    </sheetView>
  </sheetViews>
  <sheetFormatPr defaultRowHeight="12.75" customHeight="1" x14ac:dyDescent="0.2"/>
  <cols>
    <col min="1" max="1" width="12.5703125" customWidth="1"/>
    <col min="2" max="2" width="15" customWidth="1"/>
    <col min="3" max="3" width="8.5703125" customWidth="1"/>
    <col min="4" max="4" width="6.28515625" customWidth="1"/>
    <col min="5" max="5" width="13.42578125" customWidth="1"/>
    <col min="6" max="6" width="17.5703125" customWidth="1"/>
    <col min="7" max="7" width="12" customWidth="1"/>
  </cols>
  <sheetData>
    <row r="1" spans="1:7" ht="12.75" customHeight="1" x14ac:dyDescent="0.2">
      <c r="A1" s="101" t="str">
        <f>"Job Opportunity Evaluator"</f>
        <v>Job Opportunity Evaluator</v>
      </c>
      <c r="B1" s="101"/>
      <c r="C1" s="101"/>
      <c r="D1" s="101"/>
    </row>
    <row r="2" spans="1:7" ht="12.75" customHeight="1" x14ac:dyDescent="0.2">
      <c r="A2" s="101" t="str">
        <f>"Results"</f>
        <v>Results</v>
      </c>
      <c r="B2" s="101"/>
      <c r="C2" s="101"/>
      <c r="D2" s="101"/>
    </row>
    <row r="3" spans="1:7" ht="12.75" customHeight="1" x14ac:dyDescent="0.2">
      <c r="A3" s="101" t="str">
        <f>""</f>
        <v/>
      </c>
      <c r="B3" s="101"/>
      <c r="C3" s="101"/>
      <c r="D3" s="101"/>
    </row>
    <row r="4" spans="1:7" ht="12.75" customHeight="1" x14ac:dyDescent="0.2">
      <c r="B4" s="3" t="str">
        <f>Labels!B5</f>
        <v>Employer / Client</v>
      </c>
      <c r="C4" s="4" t="str">
        <f>Labels!B13</f>
        <v>Job Title</v>
      </c>
      <c r="D4" s="4" t="str">
        <f>Labels!B7</f>
        <v>Score</v>
      </c>
      <c r="E4" s="4" t="str">
        <f>Labels!B10</f>
        <v>Job Probability</v>
      </c>
      <c r="F4" s="4" t="str">
        <f>Labels!B8</f>
        <v>Risk-Adjusted Score</v>
      </c>
      <c r="G4" s="5" t="str">
        <f>Labels!B6</f>
        <v>Last Updated</v>
      </c>
    </row>
    <row r="5" spans="1:7" ht="12.75" customHeight="1" x14ac:dyDescent="0.2">
      <c r="A5" s="6" t="str">
        <f>Labels!B28</f>
        <v>Opportunity 1</v>
      </c>
      <c r="B5" s="50" t="str">
        <f>Inputs!B10</f>
        <v xml:space="preserve"> </v>
      </c>
      <c r="C5" s="50" t="str">
        <f>Inputs!C10</f>
        <v xml:space="preserve"> </v>
      </c>
      <c r="D5" s="51">
        <f>Computations!B9</f>
        <v>0</v>
      </c>
      <c r="E5" s="52">
        <f>Inputs!D10</f>
        <v>0</v>
      </c>
      <c r="F5" s="51">
        <f>(D5-Inputs!B44*Computations!B15)*E5</f>
        <v>0</v>
      </c>
      <c r="G5" s="53">
        <f>Inputs!E10</f>
        <v>0</v>
      </c>
    </row>
    <row r="6" spans="1:7" ht="12.75" customHeight="1" x14ac:dyDescent="0.2">
      <c r="A6" s="10" t="str">
        <f>Labels!B29</f>
        <v>Opportunity 2</v>
      </c>
      <c r="B6" s="46" t="str">
        <f>Inputs!B11</f>
        <v xml:space="preserve"> </v>
      </c>
      <c r="C6" s="46" t="str">
        <f>Inputs!C11</f>
        <v xml:space="preserve"> </v>
      </c>
      <c r="D6" s="39">
        <f>Computations!C9</f>
        <v>0</v>
      </c>
      <c r="E6" s="54">
        <f>Inputs!D11</f>
        <v>0</v>
      </c>
      <c r="F6" s="39">
        <f>(D6-Inputs!B44*Computations!C15)*E6</f>
        <v>0</v>
      </c>
      <c r="G6" s="55">
        <f>Inputs!E11</f>
        <v>0</v>
      </c>
    </row>
    <row r="7" spans="1:7" ht="12.75" customHeight="1" x14ac:dyDescent="0.2">
      <c r="A7" s="14" t="str">
        <f>Labels!B30</f>
        <v>Opportunity 3</v>
      </c>
      <c r="B7" s="56" t="str">
        <f>Inputs!B12</f>
        <v xml:space="preserve"> </v>
      </c>
      <c r="C7" s="56" t="str">
        <f>Inputs!C12</f>
        <v xml:space="preserve"> </v>
      </c>
      <c r="D7" s="57">
        <f>Computations!D9</f>
        <v>0</v>
      </c>
      <c r="E7" s="58">
        <f>Inputs!D12</f>
        <v>0</v>
      </c>
      <c r="F7" s="57">
        <f>(D7-Inputs!B44*Computations!D15)*E7</f>
        <v>0</v>
      </c>
      <c r="G7" s="59">
        <f>Inputs!E12</f>
        <v>0</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33"/>
  <sheetViews>
    <sheetView zoomScaleNormal="100" workbookViewId="0">
      <selection sqref="A1:D1"/>
    </sheetView>
  </sheetViews>
  <sheetFormatPr defaultRowHeight="12.75" customHeight="1" x14ac:dyDescent="0.2"/>
  <cols>
    <col min="1" max="1" width="26.42578125" customWidth="1"/>
    <col min="2" max="2" width="19.5703125" customWidth="1"/>
    <col min="3" max="3" width="17.28515625" customWidth="1"/>
    <col min="4" max="4" width="8" customWidth="1"/>
    <col min="5" max="5" width="57.140625" customWidth="1"/>
  </cols>
  <sheetData>
    <row r="1" spans="1:5" ht="12.75" customHeight="1" x14ac:dyDescent="0.2">
      <c r="A1" s="101" t="str">
        <f>"Job Opportunity Evaluator"</f>
        <v>Job Opportunity Evaluator</v>
      </c>
      <c r="B1" s="101"/>
      <c r="C1" s="101"/>
      <c r="D1" s="101"/>
    </row>
    <row r="2" spans="1:5" ht="12.75" customHeight="1" x14ac:dyDescent="0.2">
      <c r="A2" s="101" t="str">
        <f>"Formulas"</f>
        <v>Formulas</v>
      </c>
      <c r="B2" s="101"/>
      <c r="C2" s="101"/>
      <c r="D2" s="101"/>
    </row>
    <row r="3" spans="1:5" ht="12.75" customHeight="1" x14ac:dyDescent="0.2">
      <c r="A3" s="101" t="str">
        <f>""</f>
        <v/>
      </c>
      <c r="B3" s="101"/>
      <c r="C3" s="101"/>
      <c r="D3" s="101"/>
    </row>
    <row r="4" spans="1:5" ht="12.75" customHeight="1" x14ac:dyDescent="0.2">
      <c r="A4" s="60" t="s">
        <v>38</v>
      </c>
      <c r="B4" s="60" t="s">
        <v>34</v>
      </c>
      <c r="C4" s="60" t="s">
        <v>117</v>
      </c>
      <c r="D4" s="60"/>
      <c r="E4" s="60" t="s">
        <v>167</v>
      </c>
    </row>
    <row r="5" spans="1:5" ht="12.75" customHeight="1" x14ac:dyDescent="0.2">
      <c r="A5" s="61" t="s">
        <v>3</v>
      </c>
      <c r="B5" s="61" t="str">
        <f>Labels!B5</f>
        <v>Employer / Client</v>
      </c>
      <c r="C5" s="62"/>
      <c r="D5" s="63"/>
      <c r="E5" s="64"/>
    </row>
    <row r="6" spans="1:5" ht="12.75" customHeight="1" x14ac:dyDescent="0.2">
      <c r="A6" s="43"/>
      <c r="B6" s="43"/>
      <c r="C6" s="65"/>
      <c r="D6" s="66"/>
      <c r="E6" s="67"/>
    </row>
    <row r="7" spans="1:5" ht="12.75" customHeight="1" x14ac:dyDescent="0.2">
      <c r="A7" s="61" t="s">
        <v>49</v>
      </c>
      <c r="B7" s="61" t="str">
        <f>Labels!B6</f>
        <v>Last Updated</v>
      </c>
      <c r="C7" s="62"/>
      <c r="D7" s="63"/>
      <c r="E7" s="64"/>
    </row>
    <row r="8" spans="1:5" ht="12.75" customHeight="1" x14ac:dyDescent="0.2">
      <c r="A8" s="43"/>
      <c r="B8" s="43"/>
      <c r="C8" s="65"/>
      <c r="D8" s="66"/>
      <c r="E8" s="67"/>
    </row>
    <row r="9" spans="1:5" ht="12.75" customHeight="1" x14ac:dyDescent="0.2">
      <c r="A9" s="61" t="s">
        <v>113</v>
      </c>
      <c r="B9" s="61" t="str">
        <f>Labels!B7</f>
        <v>Score</v>
      </c>
      <c r="C9" s="62" t="s">
        <v>142</v>
      </c>
      <c r="D9" s="63" t="s">
        <v>170</v>
      </c>
      <c r="E9" s="64" t="s">
        <v>149</v>
      </c>
    </row>
    <row r="10" spans="1:5" ht="12.75" customHeight="1" x14ac:dyDescent="0.2">
      <c r="A10" s="43"/>
      <c r="B10" s="43"/>
      <c r="C10" s="65"/>
      <c r="D10" s="66"/>
      <c r="E10" s="67"/>
    </row>
    <row r="11" spans="1:5" ht="12.75" customHeight="1" x14ac:dyDescent="0.2">
      <c r="A11" s="61" t="s">
        <v>88</v>
      </c>
      <c r="B11" s="61" t="str">
        <f>Labels!B8</f>
        <v>Risk-Adjusted Score</v>
      </c>
      <c r="C11" s="62" t="s">
        <v>142</v>
      </c>
      <c r="D11" s="63" t="s">
        <v>170</v>
      </c>
      <c r="E11" s="64" t="s">
        <v>146</v>
      </c>
    </row>
    <row r="12" spans="1:5" ht="12.75" customHeight="1" x14ac:dyDescent="0.2">
      <c r="A12" s="43"/>
      <c r="B12" s="43"/>
      <c r="C12" s="65"/>
      <c r="D12" s="66"/>
      <c r="E12" s="67"/>
    </row>
    <row r="13" spans="1:5" ht="12.75" customHeight="1" x14ac:dyDescent="0.2">
      <c r="A13" s="61" t="s">
        <v>67</v>
      </c>
      <c r="B13" s="61" t="str">
        <f>Labels!B9</f>
        <v>Job_Offer_1MinusProb</v>
      </c>
      <c r="C13" s="62" t="s">
        <v>142</v>
      </c>
      <c r="D13" s="63" t="s">
        <v>170</v>
      </c>
      <c r="E13" s="64" t="s">
        <v>76</v>
      </c>
    </row>
    <row r="14" spans="1:5" ht="12.75" customHeight="1" x14ac:dyDescent="0.2">
      <c r="A14" s="43"/>
      <c r="B14" s="43"/>
      <c r="C14" s="65"/>
      <c r="D14" s="66"/>
      <c r="E14" s="67"/>
    </row>
    <row r="15" spans="1:5" ht="12.75" customHeight="1" x14ac:dyDescent="0.2">
      <c r="A15" s="61" t="s">
        <v>115</v>
      </c>
      <c r="B15" s="61" t="str">
        <f>Labels!B10</f>
        <v>Job Probability</v>
      </c>
      <c r="C15" s="62"/>
      <c r="D15" s="63"/>
      <c r="E15" s="64"/>
    </row>
    <row r="16" spans="1:5" ht="12.75" customHeight="1" x14ac:dyDescent="0.2">
      <c r="A16" s="43"/>
      <c r="B16" s="43"/>
      <c r="C16" s="65"/>
      <c r="D16" s="66"/>
      <c r="E16" s="67"/>
    </row>
    <row r="17" spans="1:5" ht="12.75" customHeight="1" x14ac:dyDescent="0.2">
      <c r="A17" s="61" t="s">
        <v>42</v>
      </c>
      <c r="B17" s="61" t="str">
        <f>Labels!B11</f>
        <v>Job Ratings</v>
      </c>
      <c r="C17" s="62"/>
      <c r="D17" s="63"/>
      <c r="E17" s="64"/>
    </row>
    <row r="18" spans="1:5" ht="12.75" customHeight="1" x14ac:dyDescent="0.2">
      <c r="A18" s="43"/>
      <c r="B18" s="43"/>
      <c r="C18" s="65"/>
      <c r="D18" s="66"/>
      <c r="E18" s="67"/>
    </row>
    <row r="19" spans="1:5" ht="12.75" customHeight="1" x14ac:dyDescent="0.2">
      <c r="A19" s="61" t="s">
        <v>149</v>
      </c>
      <c r="B19" s="61" t="str">
        <f>Labels!B12</f>
        <v>Job Ratings Norm Wtd</v>
      </c>
      <c r="C19" s="62" t="s">
        <v>110</v>
      </c>
      <c r="D19" s="63" t="s">
        <v>170</v>
      </c>
      <c r="E19" s="64" t="s">
        <v>130</v>
      </c>
    </row>
    <row r="20" spans="1:5" ht="12.75" customHeight="1" x14ac:dyDescent="0.2">
      <c r="A20" s="43"/>
      <c r="B20" s="43"/>
      <c r="C20" s="65"/>
      <c r="D20" s="66"/>
      <c r="E20" s="67"/>
    </row>
    <row r="21" spans="1:5" ht="12.75" customHeight="1" x14ac:dyDescent="0.2">
      <c r="A21" s="61" t="s">
        <v>121</v>
      </c>
      <c r="B21" s="61" t="str">
        <f>Labels!B13</f>
        <v>Job Title</v>
      </c>
      <c r="C21" s="62"/>
      <c r="D21" s="63"/>
      <c r="E21" s="64"/>
    </row>
    <row r="22" spans="1:5" ht="12.75" customHeight="1" x14ac:dyDescent="0.2">
      <c r="A22" s="43"/>
      <c r="B22" s="43"/>
      <c r="C22" s="65"/>
      <c r="D22" s="66"/>
      <c r="E22" s="67"/>
    </row>
    <row r="23" spans="1:5" ht="12.75" customHeight="1" x14ac:dyDescent="0.2">
      <c r="A23" s="61" t="s">
        <v>29</v>
      </c>
      <c r="B23" s="61" t="str">
        <f>Labels!B14</f>
        <v>Comments</v>
      </c>
      <c r="C23" s="62" t="s">
        <v>110</v>
      </c>
      <c r="D23" s="63" t="s">
        <v>69</v>
      </c>
      <c r="E23" s="64" t="s">
        <v>19</v>
      </c>
    </row>
    <row r="24" spans="1:5" ht="12.75" customHeight="1" x14ac:dyDescent="0.2">
      <c r="A24" s="43"/>
      <c r="B24" s="43"/>
      <c r="C24" s="65"/>
      <c r="D24" s="66"/>
      <c r="E24" s="67"/>
    </row>
    <row r="25" spans="1:5" ht="12.75" customHeight="1" x14ac:dyDescent="0.2">
      <c r="A25" s="61" t="s">
        <v>160</v>
      </c>
      <c r="B25" s="61" t="str">
        <f>Labels!B15</f>
        <v>Risk Aversion</v>
      </c>
      <c r="C25" s="62"/>
      <c r="D25" s="63"/>
      <c r="E25" s="64"/>
    </row>
    <row r="26" spans="1:5" ht="12.75" customHeight="1" x14ac:dyDescent="0.2">
      <c r="A26" s="43"/>
      <c r="B26" s="43"/>
      <c r="C26" s="65"/>
      <c r="D26" s="66"/>
      <c r="E26" s="67"/>
    </row>
    <row r="27" spans="1:5" ht="12.75" customHeight="1" x14ac:dyDescent="0.2">
      <c r="A27" s="61" t="s">
        <v>169</v>
      </c>
      <c r="B27" s="61" t="str">
        <f>Labels!B16</f>
        <v>Uncertainty in Ratings</v>
      </c>
      <c r="C27" s="62" t="s">
        <v>31</v>
      </c>
      <c r="D27" s="63" t="s">
        <v>69</v>
      </c>
      <c r="E27" s="64" t="s">
        <v>84</v>
      </c>
    </row>
    <row r="28" spans="1:5" ht="12.75" customHeight="1" x14ac:dyDescent="0.2">
      <c r="A28" s="43"/>
      <c r="B28" s="43"/>
      <c r="C28" s="65"/>
      <c r="D28" s="66"/>
      <c r="E28" s="67"/>
    </row>
    <row r="29" spans="1:5" ht="12.75" customHeight="1" x14ac:dyDescent="0.2">
      <c r="A29" s="61" t="s">
        <v>158</v>
      </c>
      <c r="B29" s="61" t="str">
        <f>Labels!B17</f>
        <v>Variance of Ratings</v>
      </c>
      <c r="C29" s="62" t="s">
        <v>110</v>
      </c>
      <c r="D29" s="63" t="s">
        <v>170</v>
      </c>
      <c r="E29" s="64" t="s">
        <v>79</v>
      </c>
    </row>
    <row r="30" spans="1:5" ht="12.75" customHeight="1" x14ac:dyDescent="0.2">
      <c r="A30" s="43"/>
      <c r="B30" s="43"/>
      <c r="C30" s="65"/>
      <c r="D30" s="66"/>
      <c r="E30" s="67"/>
    </row>
    <row r="31" spans="1:5" ht="12.75" customHeight="1" x14ac:dyDescent="0.2">
      <c r="A31" s="61" t="s">
        <v>107</v>
      </c>
      <c r="B31" s="61" t="str">
        <f>Labels!B18</f>
        <v>Weights (&gt;=0)</v>
      </c>
      <c r="C31" s="62"/>
      <c r="D31" s="63"/>
      <c r="E31" s="64"/>
    </row>
    <row r="32" spans="1:5" ht="12.75" customHeight="1" x14ac:dyDescent="0.2">
      <c r="A32" s="43"/>
      <c r="B32" s="43"/>
      <c r="C32" s="65"/>
      <c r="D32" s="66"/>
      <c r="E32" s="67"/>
    </row>
    <row r="33" spans="1:5" ht="12.75" customHeight="1" x14ac:dyDescent="0.2">
      <c r="A33" s="61" t="s">
        <v>100</v>
      </c>
      <c r="B33" s="61" t="str">
        <f>Labels!B19</f>
        <v>Normalized Weights</v>
      </c>
      <c r="C33" s="62" t="s">
        <v>56</v>
      </c>
      <c r="D33" s="63" t="s">
        <v>69</v>
      </c>
      <c r="E33" s="64" t="s">
        <v>87</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D9"/>
  <sheetViews>
    <sheetView zoomScaleNormal="100" workbookViewId="0"/>
  </sheetViews>
  <sheetFormatPr defaultRowHeight="12.75" customHeight="1" x14ac:dyDescent="0.2"/>
  <cols>
    <col min="1" max="1" width="13" customWidth="1"/>
    <col min="2" max="2" width="12.42578125" customWidth="1"/>
    <col min="3" max="4" width="12.5703125" customWidth="1"/>
  </cols>
  <sheetData>
    <row r="1" spans="1:4" ht="12.75" customHeight="1" x14ac:dyDescent="0.2">
      <c r="A1" s="101" t="str">
        <f>"Job Opportunity Evaluator"</f>
        <v>Job Opportunity Evaluator</v>
      </c>
      <c r="B1" s="101"/>
      <c r="C1" s="101"/>
      <c r="D1" s="101"/>
    </row>
    <row r="2" spans="1:4" ht="12.75" customHeight="1" x14ac:dyDescent="0.2">
      <c r="A2" s="101" t="str">
        <f>"(Tables)"</f>
        <v>(Tables)</v>
      </c>
      <c r="B2" s="101"/>
      <c r="C2" s="101"/>
      <c r="D2" s="101"/>
    </row>
    <row r="3" spans="1:4" ht="12.75" customHeight="1" x14ac:dyDescent="0.2">
      <c r="A3" s="101" t="str">
        <f>""</f>
        <v/>
      </c>
      <c r="B3" s="101"/>
      <c r="C3" s="101"/>
      <c r="D3" s="101"/>
    </row>
    <row r="4" spans="1:4" ht="12.75" customHeight="1" x14ac:dyDescent="0.2">
      <c r="A4" s="1" t="str">
        <f>Labels!B14</f>
        <v>Comments</v>
      </c>
    </row>
    <row r="5" spans="1:4" ht="12.75" customHeight="1" x14ac:dyDescent="0.2">
      <c r="B5" s="3" t="str">
        <f>Labels!B28</f>
        <v>Opportunity 1</v>
      </c>
      <c r="C5" s="4" t="str">
        <f>Labels!B29</f>
        <v>Opportunity 2</v>
      </c>
      <c r="D5" s="5" t="str">
        <f>Labels!B30</f>
        <v>Opportunity 3</v>
      </c>
    </row>
    <row r="6" spans="1:4" ht="12.75" customHeight="1" x14ac:dyDescent="0.2">
      <c r="A6" s="6" t="str">
        <f>Labels!B23</f>
        <v>Company</v>
      </c>
      <c r="B6" s="50" t="str">
        <f>Inputs!C28</f>
        <v xml:space="preserve"> </v>
      </c>
      <c r="C6" s="50" t="str">
        <f>Inputs!C32</f>
        <v xml:space="preserve"> </v>
      </c>
      <c r="D6" s="68" t="str">
        <f>Inputs!C36</f>
        <v xml:space="preserve"> </v>
      </c>
    </row>
    <row r="7" spans="1:4" ht="12.75" customHeight="1" x14ac:dyDescent="0.2">
      <c r="A7" s="10" t="str">
        <f>Labels!B24</f>
        <v>Job</v>
      </c>
      <c r="B7" s="46" t="str">
        <f>Inputs!C29</f>
        <v xml:space="preserve"> </v>
      </c>
      <c r="C7" s="46" t="str">
        <f>Inputs!C33</f>
        <v xml:space="preserve"> </v>
      </c>
      <c r="D7" s="47" t="str">
        <f>Inputs!C37</f>
        <v xml:space="preserve"> </v>
      </c>
    </row>
    <row r="8" spans="1:4" ht="12.75" customHeight="1" x14ac:dyDescent="0.2">
      <c r="A8" s="10" t="str">
        <f>Labels!B25</f>
        <v>Compensation</v>
      </c>
      <c r="B8" s="46" t="str">
        <f>Inputs!C30</f>
        <v xml:space="preserve"> </v>
      </c>
      <c r="C8" s="46" t="str">
        <f>Inputs!C34</f>
        <v xml:space="preserve"> </v>
      </c>
      <c r="D8" s="47" t="str">
        <f>Inputs!C38</f>
        <v xml:space="preserve"> </v>
      </c>
    </row>
    <row r="9" spans="1:4" ht="12.75" customHeight="1" x14ac:dyDescent="0.2">
      <c r="A9" s="22" t="str">
        <f>Labels!C22</f>
        <v>Total</v>
      </c>
      <c r="B9" s="60" t="str">
        <f>" "</f>
        <v xml:space="preserve"> </v>
      </c>
      <c r="C9" s="60" t="str">
        <f>" "</f>
        <v xml:space="preserve"> </v>
      </c>
      <c r="D9" s="69" t="str">
        <f>" "</f>
        <v xml:space="preserve"> </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30"/>
  <sheetViews>
    <sheetView zoomScaleNormal="100" workbookViewId="0">
      <selection sqref="A1:D1"/>
    </sheetView>
  </sheetViews>
  <sheetFormatPr defaultRowHeight="12.75" customHeight="1" x14ac:dyDescent="0.2"/>
  <cols>
    <col min="1" max="1" width="26.42578125" customWidth="1"/>
    <col min="2" max="2" width="18.5703125" customWidth="1"/>
    <col min="3" max="3" width="8.28515625" customWidth="1"/>
    <col min="4" max="4" width="12.5703125" customWidth="1"/>
    <col min="5" max="5" width="60.7109375" style="78" customWidth="1"/>
  </cols>
  <sheetData>
    <row r="1" spans="1:5" ht="12.75" customHeight="1" x14ac:dyDescent="0.2">
      <c r="A1" s="101" t="str">
        <f>"Job Opportunity Evaluator"</f>
        <v>Job Opportunity Evaluator</v>
      </c>
      <c r="B1" s="101"/>
      <c r="C1" s="101"/>
      <c r="D1" s="101"/>
    </row>
    <row r="2" spans="1:5" ht="12.75" customHeight="1" x14ac:dyDescent="0.2">
      <c r="A2" s="101" t="str">
        <f>"Labels"</f>
        <v>Labels</v>
      </c>
      <c r="B2" s="101"/>
      <c r="C2" s="101"/>
      <c r="D2" s="101"/>
    </row>
    <row r="3" spans="1:5" ht="12.75" customHeight="1" x14ac:dyDescent="0.2">
      <c r="A3" s="101" t="str">
        <f>""</f>
        <v/>
      </c>
      <c r="B3" s="101"/>
      <c r="C3" s="101"/>
      <c r="D3" s="101"/>
    </row>
    <row r="4" spans="1:5" ht="12.75" customHeight="1" x14ac:dyDescent="0.2">
      <c r="A4" s="70" t="s">
        <v>38</v>
      </c>
      <c r="B4" s="70" t="s">
        <v>27</v>
      </c>
      <c r="C4" s="70"/>
      <c r="D4" s="70"/>
      <c r="E4" s="76" t="s">
        <v>138</v>
      </c>
    </row>
    <row r="5" spans="1:5" ht="12.75" customHeight="1" x14ac:dyDescent="0.2">
      <c r="A5" s="71" t="s">
        <v>3</v>
      </c>
      <c r="B5" s="72" t="s">
        <v>159</v>
      </c>
      <c r="C5" s="73"/>
      <c r="D5" s="73"/>
      <c r="E5" s="77" t="s">
        <v>4</v>
      </c>
    </row>
    <row r="6" spans="1:5" ht="12.75" customHeight="1" x14ac:dyDescent="0.2">
      <c r="A6" s="71" t="s">
        <v>49</v>
      </c>
      <c r="B6" s="72" t="s">
        <v>8</v>
      </c>
      <c r="C6" s="73"/>
      <c r="D6" s="73"/>
      <c r="E6" s="77" t="s">
        <v>126</v>
      </c>
    </row>
    <row r="7" spans="1:5" ht="22.5" customHeight="1" x14ac:dyDescent="0.2">
      <c r="A7" s="71" t="s">
        <v>113</v>
      </c>
      <c r="B7" s="72" t="s">
        <v>91</v>
      </c>
      <c r="C7" s="73"/>
      <c r="D7" s="73"/>
      <c r="E7" s="77" t="s">
        <v>157</v>
      </c>
    </row>
    <row r="8" spans="1:5" ht="12.75" customHeight="1" x14ac:dyDescent="0.2">
      <c r="A8" s="71" t="s">
        <v>88</v>
      </c>
      <c r="B8" s="72" t="s">
        <v>21</v>
      </c>
      <c r="C8" s="73"/>
      <c r="D8" s="73"/>
      <c r="E8" s="77" t="s">
        <v>73</v>
      </c>
    </row>
    <row r="9" spans="1:5" ht="12.75" customHeight="1" x14ac:dyDescent="0.2">
      <c r="A9" s="71" t="s">
        <v>67</v>
      </c>
      <c r="B9" s="72" t="s">
        <v>67</v>
      </c>
      <c r="C9" s="73"/>
      <c r="D9" s="73"/>
      <c r="E9" s="77" t="s">
        <v>16</v>
      </c>
    </row>
    <row r="10" spans="1:5" ht="12.75" customHeight="1" x14ac:dyDescent="0.2">
      <c r="A10" s="71" t="s">
        <v>115</v>
      </c>
      <c r="B10" s="72" t="s">
        <v>136</v>
      </c>
      <c r="C10" s="73"/>
      <c r="D10" s="73"/>
      <c r="E10" s="77" t="s">
        <v>28</v>
      </c>
    </row>
    <row r="11" spans="1:5" ht="12.75" customHeight="1" x14ac:dyDescent="0.2">
      <c r="A11" s="71" t="s">
        <v>42</v>
      </c>
      <c r="B11" s="72" t="s">
        <v>95</v>
      </c>
      <c r="C11" s="73"/>
      <c r="D11" s="73"/>
      <c r="E11" s="77" t="s">
        <v>33</v>
      </c>
    </row>
    <row r="12" spans="1:5" ht="22.5" customHeight="1" x14ac:dyDescent="0.2">
      <c r="A12" s="71" t="s">
        <v>149</v>
      </c>
      <c r="B12" s="72" t="s">
        <v>139</v>
      </c>
      <c r="C12" s="73"/>
      <c r="D12" s="73"/>
      <c r="E12" s="77" t="s">
        <v>6</v>
      </c>
    </row>
    <row r="13" spans="1:5" ht="12.75" customHeight="1" x14ac:dyDescent="0.2">
      <c r="A13" s="71" t="s">
        <v>121</v>
      </c>
      <c r="B13" s="72" t="s">
        <v>120</v>
      </c>
      <c r="C13" s="73"/>
      <c r="D13" s="73"/>
      <c r="E13" s="77" t="s">
        <v>140</v>
      </c>
    </row>
    <row r="14" spans="1:5" ht="12.75" customHeight="1" x14ac:dyDescent="0.2">
      <c r="A14" s="71" t="s">
        <v>29</v>
      </c>
      <c r="B14" s="72" t="s">
        <v>13</v>
      </c>
      <c r="C14" s="73"/>
      <c r="D14" s="73"/>
      <c r="E14" s="77"/>
    </row>
    <row r="15" spans="1:5" ht="45.75" customHeight="1" x14ac:dyDescent="0.2">
      <c r="A15" s="71" t="s">
        <v>160</v>
      </c>
      <c r="B15" s="72" t="s">
        <v>116</v>
      </c>
      <c r="C15" s="73"/>
      <c r="D15" s="73"/>
      <c r="E15" s="77" t="s">
        <v>36</v>
      </c>
    </row>
    <row r="16" spans="1:5" ht="22.5" customHeight="1" x14ac:dyDescent="0.2">
      <c r="A16" s="71" t="s">
        <v>169</v>
      </c>
      <c r="B16" s="72" t="s">
        <v>81</v>
      </c>
      <c r="C16" s="73"/>
      <c r="D16" s="73"/>
      <c r="E16" s="77" t="s">
        <v>86</v>
      </c>
    </row>
    <row r="17" spans="1:5" ht="22.5" customHeight="1" x14ac:dyDescent="0.2">
      <c r="A17" s="71" t="s">
        <v>158</v>
      </c>
      <c r="B17" s="72" t="s">
        <v>54</v>
      </c>
      <c r="C17" s="73"/>
      <c r="D17" s="73"/>
      <c r="E17" s="77" t="s">
        <v>118</v>
      </c>
    </row>
    <row r="18" spans="1:5" ht="22.5" customHeight="1" x14ac:dyDescent="0.2">
      <c r="A18" s="71" t="s">
        <v>107</v>
      </c>
      <c r="B18" s="72" t="s">
        <v>143</v>
      </c>
      <c r="C18" s="73"/>
      <c r="D18" s="73"/>
      <c r="E18" s="77" t="s">
        <v>9</v>
      </c>
    </row>
    <row r="19" spans="1:5" ht="22.5" customHeight="1" x14ac:dyDescent="0.2">
      <c r="A19" s="71" t="s">
        <v>100</v>
      </c>
      <c r="B19" s="72" t="s">
        <v>82</v>
      </c>
      <c r="C19" s="73"/>
      <c r="D19" s="73"/>
      <c r="E19" s="77" t="s">
        <v>99</v>
      </c>
    </row>
    <row r="21" spans="1:5" ht="12.75" customHeight="1" x14ac:dyDescent="0.2">
      <c r="A21" s="70" t="s">
        <v>119</v>
      </c>
      <c r="B21" s="70" t="s">
        <v>78</v>
      </c>
      <c r="C21" s="70" t="s">
        <v>35</v>
      </c>
      <c r="D21" s="70" t="s">
        <v>63</v>
      </c>
      <c r="E21" s="76" t="s">
        <v>138</v>
      </c>
    </row>
    <row r="22" spans="1:5" ht="12.75" customHeight="1" x14ac:dyDescent="0.2">
      <c r="A22" s="71" t="s">
        <v>56</v>
      </c>
      <c r="B22" s="74" t="s">
        <v>56</v>
      </c>
      <c r="C22" s="74" t="s">
        <v>125</v>
      </c>
      <c r="D22" s="74" t="s">
        <v>56</v>
      </c>
      <c r="E22" s="77" t="s">
        <v>2</v>
      </c>
    </row>
    <row r="23" spans="1:5" ht="12.75" customHeight="1" x14ac:dyDescent="0.2">
      <c r="A23" s="71" t="s">
        <v>22</v>
      </c>
      <c r="B23" s="75" t="s">
        <v>164</v>
      </c>
      <c r="D23" s="75" t="s">
        <v>10</v>
      </c>
    </row>
    <row r="24" spans="1:5" ht="12.75" customHeight="1" x14ac:dyDescent="0.2">
      <c r="A24" s="71" t="s">
        <v>166</v>
      </c>
      <c r="B24" s="75" t="s">
        <v>59</v>
      </c>
    </row>
    <row r="25" spans="1:5" ht="12.75" customHeight="1" x14ac:dyDescent="0.2">
      <c r="A25" s="71" t="s">
        <v>148</v>
      </c>
      <c r="B25" s="75" t="s">
        <v>101</v>
      </c>
    </row>
    <row r="27" spans="1:5" ht="12.75" customHeight="1" x14ac:dyDescent="0.2">
      <c r="A27" s="71" t="s">
        <v>142</v>
      </c>
      <c r="B27" s="74" t="s">
        <v>142</v>
      </c>
      <c r="C27" s="74" t="s">
        <v>125</v>
      </c>
      <c r="D27" s="74" t="s">
        <v>142</v>
      </c>
      <c r="E27" s="77" t="s">
        <v>71</v>
      </c>
    </row>
    <row r="28" spans="1:5" ht="12.75" customHeight="1" x14ac:dyDescent="0.2">
      <c r="A28" s="71" t="s">
        <v>163</v>
      </c>
      <c r="B28" s="75" t="s">
        <v>64</v>
      </c>
      <c r="D28" s="75" t="s">
        <v>123</v>
      </c>
    </row>
    <row r="29" spans="1:5" ht="12.75" customHeight="1" x14ac:dyDescent="0.2">
      <c r="A29" s="71" t="s">
        <v>15</v>
      </c>
      <c r="B29" s="75" t="s">
        <v>62</v>
      </c>
    </row>
    <row r="30" spans="1:5" ht="12.75" customHeight="1" x14ac:dyDescent="0.2">
      <c r="A30" s="71" t="s">
        <v>162</v>
      </c>
      <c r="B30" s="75" t="s">
        <v>23</v>
      </c>
    </row>
  </sheetData>
  <mergeCells count="3">
    <mergeCell ref="A1:D1"/>
    <mergeCell ref="A2:D2"/>
    <mergeCell ref="A3:D3"/>
  </mergeCells>
  <pageMargins left="0.25" right="0.25" top="0.5" bottom="0.5" header="0.5" footer="0.5"/>
  <pageSetup paperSize="9" fitToHeight="32767"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
  <sheetViews>
    <sheetView zoomScaleNormal="100" workbookViewId="0"/>
  </sheetViews>
  <sheetFormatPr defaultRowHeight="12.75" customHeight="1" x14ac:dyDescent="0.2"/>
  <sheetData>
    <row r="1" spans="1:64" ht="12.75" customHeight="1" x14ac:dyDescent="0.2">
      <c r="A1" t="s">
        <v>141</v>
      </c>
      <c r="B1" t="str">
        <f>Labels!B18</f>
        <v>Weights (&gt;=0)</v>
      </c>
      <c r="C1" t="s">
        <v>74</v>
      </c>
      <c r="D1" t="str">
        <f>Labels!E18</f>
        <v>Weights that you assign to each evaluation criterion, to indicate how important it is in evaluating oppportunities</v>
      </c>
      <c r="E1" t="s">
        <v>83</v>
      </c>
      <c r="F1" t="str">
        <f>Labels!B11</f>
        <v>Job Ratings</v>
      </c>
      <c r="G1" t="s">
        <v>58</v>
      </c>
      <c r="H1" t="str">
        <f>Labels!E11</f>
        <v>Your ratings of each opportunity on each evaluation criterion</v>
      </c>
      <c r="I1" t="s">
        <v>5</v>
      </c>
      <c r="J1" t="str">
        <f>Labels!B19</f>
        <v>Normalized Weights</v>
      </c>
      <c r="K1" t="s">
        <v>134</v>
      </c>
      <c r="L1" t="str">
        <f>Labels!E19</f>
        <v>The weights you assigned to each evaluation criterion, but normalized so the sum of all the weights is 1</v>
      </c>
      <c r="M1" t="s">
        <v>122</v>
      </c>
      <c r="N1" t="str">
        <f>Labels!B12</f>
        <v>Job Ratings Norm Wtd</v>
      </c>
      <c r="O1" t="s">
        <v>128</v>
      </c>
      <c r="P1" t="str">
        <f>Labels!E12</f>
        <v>Normalized version of your ratings with the sum of weights for the criteria summing to 1</v>
      </c>
      <c r="Q1" t="s">
        <v>105</v>
      </c>
      <c r="R1" t="str">
        <f>Labels!B15</f>
        <v>Risk Aversion</v>
      </c>
      <c r="S1" t="s">
        <v>156</v>
      </c>
      <c r="T1" t="str">
        <f>Labels!E15</f>
        <v>A number that reflects how risk averse you are. We recommend a number between 0 and 1. 0 means you only care about the expected (average) return in an uncertain situation. 1 means you will accept a somewhat lower expected return if that can reduce the variance of the return.</v>
      </c>
      <c r="U1" t="s">
        <v>45</v>
      </c>
      <c r="V1" t="str">
        <f>Labels!B16</f>
        <v>Uncertainty in Ratings</v>
      </c>
      <c r="W1" t="s">
        <v>1</v>
      </c>
      <c r="X1" t="str">
        <f>Labels!E16</f>
        <v>The standard deviation in your ratings is a measure of how inaccurate your ratings of opportunities on each criterion are</v>
      </c>
      <c r="Y1" t="s">
        <v>11</v>
      </c>
      <c r="Z1" t="str">
        <f>Labels!B17</f>
        <v>Variance of Ratings</v>
      </c>
      <c r="AA1" t="s">
        <v>68</v>
      </c>
      <c r="AB1" t="str">
        <f>Labels!E17</f>
        <v>The variance in your ratings is a measure of how much inaccurate your ratings affect the final scores of alternatives</v>
      </c>
      <c r="AC1" t="s">
        <v>97</v>
      </c>
      <c r="AD1" t="str">
        <f>Labels!B8</f>
        <v>Risk-Adjusted Score</v>
      </c>
      <c r="AE1" t="s">
        <v>46</v>
      </c>
      <c r="AF1" t="str">
        <f>Labels!E8</f>
        <v>Final score for each decision alternative, including reduction for risk</v>
      </c>
      <c r="AG1" t="s">
        <v>90</v>
      </c>
      <c r="AH1" t="str">
        <f>Labels!B7</f>
        <v>Score</v>
      </c>
      <c r="AI1" t="s">
        <v>96</v>
      </c>
      <c r="AJ1" t="str">
        <f>Labels!E7</f>
        <v>Final score or rating for each opportunity, with no adjustment for uncertainty, based on your ratings of each opportunity on each evaluation criterion</v>
      </c>
      <c r="AK1" t="s">
        <v>61</v>
      </c>
      <c r="AL1" t="str">
        <f>Labels!B5</f>
        <v>Employer / Client</v>
      </c>
      <c r="AM1" t="s">
        <v>151</v>
      </c>
      <c r="AN1" t="str">
        <f>Labels!E5</f>
        <v>Name of the employer for each opportunity</v>
      </c>
      <c r="AO1" t="s">
        <v>155</v>
      </c>
      <c r="AP1" t="str">
        <f>Labels!B13</f>
        <v>Job Title</v>
      </c>
      <c r="AQ1" t="s">
        <v>32</v>
      </c>
      <c r="AR1" t="str">
        <f>Labels!E13</f>
        <v>Job title for each opportunity</v>
      </c>
      <c r="AS1" t="s">
        <v>137</v>
      </c>
      <c r="AT1" t="str">
        <f>Labels!B6</f>
        <v>Last Updated</v>
      </c>
      <c r="AU1" t="s">
        <v>77</v>
      </c>
      <c r="AV1" t="str">
        <f>Labels!E6</f>
        <v>Most recent date in which you updated information for each opportunity</v>
      </c>
      <c r="AW1" t="s">
        <v>57</v>
      </c>
      <c r="AX1" t="str">
        <f>Labels!B10</f>
        <v>Job Probability</v>
      </c>
      <c r="AY1" t="s">
        <v>153</v>
      </c>
      <c r="AZ1" t="str">
        <f>Labels!E10</f>
        <v>The probability that an opportunity will be offered</v>
      </c>
      <c r="BA1" t="s">
        <v>129</v>
      </c>
      <c r="BB1" t="str">
        <f>Labels!B9</f>
        <v>Job_Offer_1MinusProb</v>
      </c>
      <c r="BC1" t="s">
        <v>154</v>
      </c>
      <c r="BD1" t="str">
        <f>Labels!E9</f>
        <v>One minus probability of the opportunity being offered</v>
      </c>
      <c r="BE1" t="s">
        <v>43</v>
      </c>
      <c r="BF1" t="str">
        <f>Labels!B14</f>
        <v>Comments</v>
      </c>
      <c r="BG1" t="s">
        <v>152</v>
      </c>
      <c r="BH1">
        <f>Labels!E14</f>
        <v>0</v>
      </c>
      <c r="BI1" t="s">
        <v>131</v>
      </c>
      <c r="BJ1" t="str">
        <f>Labels!E22</f>
        <v>A hierarchical list of criteria on which the alternatives are evaluated</v>
      </c>
      <c r="BK1" t="s">
        <v>145</v>
      </c>
      <c r="BL1" t="str">
        <f>Labels!B22</f>
        <v>Criteria</v>
      </c>
    </row>
    <row r="2" spans="1:64" ht="12.75" customHeight="1" x14ac:dyDescent="0.2">
      <c r="A2" t="s">
        <v>80</v>
      </c>
      <c r="B2" t="str">
        <f>Labels!D22</f>
        <v>Criteria</v>
      </c>
      <c r="C2" t="s">
        <v>165</v>
      </c>
      <c r="D2" t="str">
        <f>Labels!C22</f>
        <v>Total</v>
      </c>
      <c r="E2" t="s">
        <v>17</v>
      </c>
      <c r="F2" t="str">
        <f>Labels!B23</f>
        <v>Company</v>
      </c>
      <c r="G2" t="s">
        <v>26</v>
      </c>
      <c r="H2" t="str">
        <f>Labels!D23</f>
        <v>Criteria1</v>
      </c>
      <c r="I2" t="s">
        <v>104</v>
      </c>
      <c r="J2" t="str">
        <f>Labels!B24</f>
        <v>Job</v>
      </c>
      <c r="K2" t="s">
        <v>106</v>
      </c>
      <c r="L2" t="str">
        <f>Labels!B25</f>
        <v>Compensation</v>
      </c>
      <c r="M2" t="s">
        <v>161</v>
      </c>
      <c r="N2" t="str">
        <f>Labels!E27</f>
        <v>A list of potential employment opportunities</v>
      </c>
      <c r="O2" t="s">
        <v>18</v>
      </c>
      <c r="P2" t="str">
        <f>Labels!B27</f>
        <v>Opportunities</v>
      </c>
      <c r="Q2" t="s">
        <v>75</v>
      </c>
      <c r="R2" t="str">
        <f>Labels!D27</f>
        <v>Opportunities</v>
      </c>
      <c r="S2" t="s">
        <v>127</v>
      </c>
      <c r="T2" t="str">
        <f>Labels!C27</f>
        <v>Total</v>
      </c>
      <c r="U2" t="s">
        <v>132</v>
      </c>
      <c r="V2" t="str">
        <f>Labels!B28</f>
        <v>Opportunity 1</v>
      </c>
      <c r="W2" t="s">
        <v>40</v>
      </c>
      <c r="X2" t="str">
        <f>Labels!D28</f>
        <v>Opportunity</v>
      </c>
      <c r="Y2" t="s">
        <v>55</v>
      </c>
      <c r="Z2" t="str">
        <f>Labels!B29</f>
        <v>Opportunity 2</v>
      </c>
      <c r="AA2" t="s">
        <v>124</v>
      </c>
      <c r="AB2" t="str">
        <f>Labels!B30</f>
        <v>Opportunity 3</v>
      </c>
    </row>
    <row r="3" spans="1:64" ht="12.75" customHeight="1" x14ac:dyDescent="0.2">
      <c r="A3" t="s">
        <v>24</v>
      </c>
      <c r="B3" t="str">
        <f>Inputs!A1</f>
        <v>Job Opportunity Evaluator</v>
      </c>
      <c r="C3" t="s">
        <v>24</v>
      </c>
      <c r="D3" t="str">
        <f>Computations!A1</f>
        <v>Job Opportunity Evaluator</v>
      </c>
      <c r="E3" t="s">
        <v>24</v>
      </c>
      <c r="F3" t="str">
        <f>Results!A1</f>
        <v>Job Opportunity Evaluator</v>
      </c>
      <c r="G3" t="s">
        <v>24</v>
      </c>
      <c r="H3" t="str">
        <f>Formulas!A1</f>
        <v>Job Opportunity Evaluator</v>
      </c>
      <c r="I3" t="s">
        <v>24</v>
      </c>
      <c r="J3" t="str">
        <f>'(Tables)'!A1</f>
        <v>Job Opportunity Evaluator</v>
      </c>
      <c r="K3" t="s">
        <v>24</v>
      </c>
      <c r="L3" t="str">
        <f>Labels!A1</f>
        <v>Job Opportunity Evaluator</v>
      </c>
      <c r="M3" t="s">
        <v>24</v>
      </c>
      <c r="N3" t="str">
        <f>'(Import)'!A1</f>
        <v>:A:0:Weights</v>
      </c>
    </row>
    <row r="4" spans="1:64" ht="12.75" customHeight="1" x14ac:dyDescent="0.2">
      <c r="A4" t="s">
        <v>147</v>
      </c>
      <c r="B4" t="str">
        <f>Inputs!B10</f>
        <v xml:space="preserve"> </v>
      </c>
      <c r="C4" t="s">
        <v>133</v>
      </c>
      <c r="D4" t="str">
        <f>Inputs!C10</f>
        <v xml:space="preserve"> </v>
      </c>
      <c r="E4" t="s">
        <v>108</v>
      </c>
      <c r="F4">
        <f>Inputs!D10</f>
        <v>0</v>
      </c>
      <c r="G4" t="s">
        <v>98</v>
      </c>
      <c r="H4">
        <f>Inputs!E10</f>
        <v>0</v>
      </c>
      <c r="I4" t="s">
        <v>20</v>
      </c>
      <c r="J4" t="str">
        <f>Inputs!B11</f>
        <v xml:space="preserve"> </v>
      </c>
      <c r="K4" t="s">
        <v>37</v>
      </c>
      <c r="L4" t="str">
        <f>Inputs!C11</f>
        <v xml:space="preserve"> </v>
      </c>
      <c r="M4" t="s">
        <v>150</v>
      </c>
      <c r="N4">
        <f>Inputs!D11</f>
        <v>0</v>
      </c>
      <c r="O4" t="s">
        <v>85</v>
      </c>
      <c r="P4">
        <f>Inputs!E11</f>
        <v>0</v>
      </c>
      <c r="Q4" t="s">
        <v>53</v>
      </c>
      <c r="R4" t="str">
        <f>Inputs!B12</f>
        <v xml:space="preserve"> </v>
      </c>
      <c r="S4" t="s">
        <v>111</v>
      </c>
      <c r="T4" t="str">
        <f>Inputs!C12</f>
        <v xml:space="preserve"> </v>
      </c>
      <c r="U4" t="s">
        <v>39</v>
      </c>
      <c r="V4">
        <f>Inputs!D12</f>
        <v>0</v>
      </c>
      <c r="W4" t="s">
        <v>72</v>
      </c>
      <c r="X4">
        <f>Inputs!E12</f>
        <v>0</v>
      </c>
      <c r="Y4" t="s">
        <v>172</v>
      </c>
      <c r="Z4">
        <f>Inputs!B18</f>
        <v>5</v>
      </c>
      <c r="AA4" t="s">
        <v>52</v>
      </c>
      <c r="AB4">
        <f>Inputs!B19</f>
        <v>5</v>
      </c>
      <c r="AC4" t="s">
        <v>89</v>
      </c>
      <c r="AD4">
        <f>Inputs!B20</f>
        <v>5</v>
      </c>
      <c r="AE4" t="s">
        <v>48</v>
      </c>
      <c r="AF4">
        <f>Inputs!B28</f>
        <v>0</v>
      </c>
      <c r="AG4" t="s">
        <v>103</v>
      </c>
      <c r="AH4" t="str">
        <f>Inputs!C28</f>
        <v xml:space="preserve"> </v>
      </c>
      <c r="AI4" t="s">
        <v>50</v>
      </c>
      <c r="AJ4">
        <f>Inputs!B29</f>
        <v>0</v>
      </c>
      <c r="AK4" t="s">
        <v>65</v>
      </c>
      <c r="AL4" t="str">
        <f>Inputs!C29</f>
        <v xml:space="preserve"> </v>
      </c>
      <c r="AM4" t="s">
        <v>144</v>
      </c>
      <c r="AN4">
        <f>Inputs!B30</f>
        <v>0</v>
      </c>
      <c r="AO4" t="s">
        <v>109</v>
      </c>
      <c r="AP4" t="str">
        <f>Inputs!C30</f>
        <v xml:space="preserve"> </v>
      </c>
      <c r="AQ4" t="s">
        <v>47</v>
      </c>
      <c r="AR4">
        <f>Inputs!B32</f>
        <v>0</v>
      </c>
      <c r="AS4" t="s">
        <v>12</v>
      </c>
      <c r="AT4" t="str">
        <f>Inputs!C32</f>
        <v xml:space="preserve"> </v>
      </c>
      <c r="AU4" t="s">
        <v>168</v>
      </c>
      <c r="AV4">
        <f>Inputs!B33</f>
        <v>0</v>
      </c>
      <c r="AW4" t="s">
        <v>60</v>
      </c>
      <c r="AX4" t="str">
        <f>Inputs!C33</f>
        <v xml:space="preserve"> </v>
      </c>
      <c r="AY4" t="s">
        <v>70</v>
      </c>
      <c r="AZ4">
        <f>Inputs!B34</f>
        <v>0</v>
      </c>
      <c r="BA4" t="s">
        <v>41</v>
      </c>
      <c r="BB4" t="str">
        <f>Inputs!C34</f>
        <v xml:space="preserve"> </v>
      </c>
      <c r="BC4" t="s">
        <v>44</v>
      </c>
      <c r="BD4">
        <f>Inputs!B36</f>
        <v>0</v>
      </c>
      <c r="BE4" t="s">
        <v>93</v>
      </c>
      <c r="BF4" t="str">
        <f>Inputs!C36</f>
        <v xml:space="preserve"> </v>
      </c>
      <c r="BG4" t="s">
        <v>102</v>
      </c>
      <c r="BH4">
        <f>Inputs!B37</f>
        <v>0</v>
      </c>
      <c r="BI4" t="s">
        <v>7</v>
      </c>
      <c r="BJ4" t="str">
        <f>Inputs!C37</f>
        <v xml:space="preserve"> </v>
      </c>
      <c r="BK4" t="s">
        <v>51</v>
      </c>
      <c r="BL4">
        <f>Inputs!B38</f>
        <v>0</v>
      </c>
    </row>
    <row r="5" spans="1:64" ht="12.75" customHeight="1" x14ac:dyDescent="0.2">
      <c r="A5" t="s">
        <v>114</v>
      </c>
      <c r="B5" t="str">
        <f>Inputs!C38</f>
        <v xml:space="preserve"> </v>
      </c>
      <c r="C5" t="s">
        <v>0</v>
      </c>
      <c r="D5">
        <f>Inputs!B44</f>
        <v>0</v>
      </c>
      <c r="E5" t="s">
        <v>94</v>
      </c>
      <c r="F5">
        <f>Inputs!B48</f>
        <v>0</v>
      </c>
      <c r="G5" t="s">
        <v>171</v>
      </c>
      <c r="H5">
        <f>Inputs!C48</f>
        <v>0</v>
      </c>
      <c r="I5" t="s">
        <v>112</v>
      </c>
      <c r="J5">
        <f>Inputs!D48</f>
        <v>0</v>
      </c>
      <c r="K5" t="s">
        <v>92</v>
      </c>
      <c r="L5">
        <f>Inputs!B49</f>
        <v>0</v>
      </c>
      <c r="M5" t="s">
        <v>135</v>
      </c>
      <c r="N5">
        <f>Inputs!C49</f>
        <v>0</v>
      </c>
      <c r="O5" t="s">
        <v>66</v>
      </c>
      <c r="P5">
        <f>Inputs!D49</f>
        <v>0</v>
      </c>
      <c r="Q5" t="s">
        <v>14</v>
      </c>
      <c r="R5">
        <f>Inputs!B50</f>
        <v>0</v>
      </c>
      <c r="S5" t="s">
        <v>25</v>
      </c>
      <c r="T5">
        <f>Inputs!C50</f>
        <v>0</v>
      </c>
      <c r="U5" t="s">
        <v>30</v>
      </c>
      <c r="V5">
        <f>Inputs!D50</f>
        <v>0</v>
      </c>
    </row>
  </sheetData>
  <pageMargins left="0.75" right="0.75" top="1" bottom="1" header="0.5" footer="0.5"/>
  <pageSetup paperSize="9"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73B438AA-A11B-418F-8699-204D9344AA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Inputs</vt:lpstr>
      <vt:lpstr>Computations</vt:lpstr>
      <vt:lpstr>Results</vt:lpstr>
      <vt:lpstr>Formulas</vt:lpstr>
      <vt:lpstr>(Tables)</vt:lpstr>
      <vt:lpstr>Labels</vt:lpstr>
      <vt:lpstr>(Import)</vt:lpstr>
      <vt:lpstr>Intro!Print_Titles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2014-10-04T15:49:44Z</dcterms:created>
  <dcterms:modified xsi:type="dcterms:W3CDTF">2014-10-04T15:49:44Z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TC103385779990</vt:lpwstr>
  </property>
</Properties>
</file>